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66925"/>
  <mc:AlternateContent xmlns:mc="http://schemas.openxmlformats.org/markup-compatibility/2006">
    <mc:Choice Requires="x15">
      <x15ac:absPath xmlns:x15ac="http://schemas.microsoft.com/office/spreadsheetml/2010/11/ac" url="Z:\PLANES DE ACCIÓN\PLAN DE ACCIÓN 2024\Seguimiento Plan de Acción 2024\10. Corte a Diciembre de 2024\"/>
    </mc:Choice>
  </mc:AlternateContent>
  <xr:revisionPtr revIDLastSave="0" documentId="13_ncr:1_{0FB5148F-83AB-420F-AB0E-0A25BDE8C714}" xr6:coauthVersionLast="47" xr6:coauthVersionMax="47" xr10:uidLastSave="{00000000-0000-0000-0000-000000000000}"/>
  <bookViews>
    <workbookView xWindow="-120" yWindow="-120" windowWidth="29040" windowHeight="15840" firstSheet="1" activeTab="1" xr2:uid="{34001026-6762-46CB-B09F-9CFAD4A9DD94}"/>
  </bookViews>
  <sheets>
    <sheet name="Hoja2" sheetId="7" state="hidden" r:id="rId1"/>
    <sheet name="PA 2024" sheetId="1" r:id="rId2"/>
    <sheet name="Hoja1" sheetId="6" state="hidden" r:id="rId3"/>
    <sheet name="Tablas" sheetId="5" state="hidden" r:id="rId4"/>
    <sheet name="Resumen eliminación" sheetId="2" state="hidden" r:id="rId5"/>
    <sheet name="Estructura" sheetId="3" state="hidden" r:id="rId6"/>
  </sheets>
  <definedNames>
    <definedName name="_xlnm._FilterDatabase" localSheetId="2" hidden="1">Hoja1!$A$1:$F$88</definedName>
    <definedName name="_xlnm._FilterDatabase" localSheetId="1" hidden="1">'PA 2024'!$A$1:$AG$101</definedName>
    <definedName name="_xlnm._FilterDatabase" localSheetId="4" hidden="1">'Resumen eliminación'!$A$2:$B$33</definedName>
  </definedNames>
  <calcPr calcId="191029"/>
  <pivotCaches>
    <pivotCache cacheId="6" r:id="rId7"/>
    <pivotCache cacheId="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6" i="1" l="1"/>
  <c r="T6" i="1" l="1"/>
  <c r="T3" i="1" l="1"/>
  <c r="T83" i="1" l="1"/>
  <c r="T56" i="1"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2" i="6"/>
  <c r="G2" i="5" l="1"/>
  <c r="F3" i="5"/>
  <c r="E3" i="5"/>
  <c r="E4" i="5" s="1"/>
  <c r="E5" i="5" s="1"/>
  <c r="G3" i="5" l="1"/>
  <c r="F4" i="5"/>
  <c r="G4" i="5" l="1"/>
  <c r="F5" i="5"/>
  <c r="G5" i="5" s="1"/>
  <c r="B6" i="2" l="1"/>
</calcChain>
</file>

<file path=xl/sharedStrings.xml><?xml version="1.0" encoding="utf-8"?>
<sst xmlns="http://schemas.openxmlformats.org/spreadsheetml/2006/main" count="2583" uniqueCount="723">
  <si>
    <t>Proceso Sistema Integral de Gestión y Control - SGIC</t>
  </si>
  <si>
    <t>Dimensión MIPG</t>
  </si>
  <si>
    <t xml:space="preserve">Vicepresidencia/ Oficina Asesora </t>
  </si>
  <si>
    <t>Gerencia / Grupo</t>
  </si>
  <si>
    <t>Objetivo Estratégico</t>
  </si>
  <si>
    <t>Indicador Estratégico</t>
  </si>
  <si>
    <t>Plan o Programa</t>
  </si>
  <si>
    <t>Fuente Presupuestal</t>
  </si>
  <si>
    <t>Proyecto de Inversión DNP</t>
  </si>
  <si>
    <t>Producto Cadena de Valor DNP</t>
  </si>
  <si>
    <t>Indicador del proyecto de inversión o de la actividad de gestión</t>
  </si>
  <si>
    <t>Unidad de Medida</t>
  </si>
  <si>
    <t>Descripción del Indicador</t>
  </si>
  <si>
    <t>Fórmula del Indicador</t>
  </si>
  <si>
    <t>Ppto $ (coincidir con programación pptal dependencia)</t>
  </si>
  <si>
    <t>Fecha Inicio</t>
  </si>
  <si>
    <t>Fecha Fin</t>
  </si>
  <si>
    <t>Tendencia</t>
  </si>
  <si>
    <t>Periodicidad de Seguimiento</t>
  </si>
  <si>
    <t>Clasificación General Indicador</t>
  </si>
  <si>
    <t>Ejecución Presupuestal (Compromisos - cifras en pesos )</t>
  </si>
  <si>
    <t>Ejecución Presupuestal (Obligaciones - cifras en pesos)</t>
  </si>
  <si>
    <t>VICEPRESIDENCIA ADMINISTRATIVA Y FINANCIERA</t>
  </si>
  <si>
    <t>PLANEACIÓN</t>
  </si>
  <si>
    <t>Afianzar la gestión y desempeño organizacional eficiente y equitativo, generando mayor confianza ciudadana, transformación e innovación institucional</t>
  </si>
  <si>
    <t>Número</t>
  </si>
  <si>
    <t>Evaluación de la gestión institucional FURAG II (MIPG-ANH)</t>
  </si>
  <si>
    <t>Porcentaje</t>
  </si>
  <si>
    <t>Gestión con Valores para Resultados</t>
  </si>
  <si>
    <t>Plan de Acción Institucional</t>
  </si>
  <si>
    <t>No Aplica</t>
  </si>
  <si>
    <t>Creciente</t>
  </si>
  <si>
    <t>Semestral</t>
  </si>
  <si>
    <t>Indicador Plan de Acción Institucional</t>
  </si>
  <si>
    <t>Gestión TICs</t>
  </si>
  <si>
    <t>Plan Estratégico Tecnologías de la Información y las Comunicaciones - PETIC</t>
  </si>
  <si>
    <t>Mensual</t>
  </si>
  <si>
    <t>TALENTO HUMANO</t>
  </si>
  <si>
    <t>Plan Estratégico de Talento Humano</t>
  </si>
  <si>
    <t>Aplicación de Instrumento de medición de Nivel de Satisfacción del Talento Humano a los funcionarios de la entidad</t>
  </si>
  <si>
    <t>Trimestral</t>
  </si>
  <si>
    <t xml:space="preserve">OFICINA DE CONTROL INTERNO </t>
  </si>
  <si>
    <t>VICEPRESIDENCIA DE CONTRATOS DE HIDROCARBUROS</t>
  </si>
  <si>
    <t>Fortalecer la seguridad y soberanía energética en hidrocarburos, apoyando la transición energética y la economía verde</t>
  </si>
  <si>
    <t xml:space="preserve">Adelantar acciones a nivel nacional, regional y local que permitan viabilizar las actividades de exploración y producción de hidrocarburos 
</t>
  </si>
  <si>
    <t>Eventos de divulgación realizados</t>
  </si>
  <si>
    <t xml:space="preserve">Apoyar el levantamiento de información biótica, abiótica y de elementos socioeconómicos del componente ambiental de las áreas de interés priorizadas para las actividades de exploración y producción de hidrocarburos
</t>
  </si>
  <si>
    <t>Documentos de investigación realizados </t>
  </si>
  <si>
    <t xml:space="preserve">Diseñar planes de trabajo conjunto para generar capacidad en materia de exploración y producción de hidrocarburos en las entidades de carácter ambiental </t>
  </si>
  <si>
    <t>Documentos de lineamientos técnicos realizados</t>
  </si>
  <si>
    <t xml:space="preserve">Formular iniciativas de inversión social en los territorios priorizados y estratégicos para el desarrollo de las actividades de exploración y producción de hidrocarburos
</t>
  </si>
  <si>
    <t>Documentos de Planeación realizados</t>
  </si>
  <si>
    <t>VICEPRESIDENCIA TÉCNICA</t>
  </si>
  <si>
    <t>GERENCIA GESTIÓN DE LA INFORMACIÓN TÉCNICA</t>
  </si>
  <si>
    <t>Levantar y procesar información técnica para valorar los recursos de las cuencas de interes (Información nueva)</t>
  </si>
  <si>
    <t>Informes técnicos de evaluación entregados </t>
  </si>
  <si>
    <t xml:space="preserve">GERENCIA DE GESTION DEL CONOCIMIENTO </t>
  </si>
  <si>
    <t>Robustecer la información geológica y geofísica según el potencial prospectivo de las cuencas de interés - (Información secundaria)</t>
  </si>
  <si>
    <t>Buscar y determinar oportunidades prospectivas en áreas con posible éxito exploratorio</t>
  </si>
  <si>
    <t>Documentos metodológicos realizados</t>
  </si>
  <si>
    <t xml:space="preserve">GERENCIA DE REGALIAS Y DERECHOS ECONOMICOS </t>
  </si>
  <si>
    <t>Regalías recaudadas</t>
  </si>
  <si>
    <t>Ingresos por Derechos Económicos</t>
  </si>
  <si>
    <t>Excedentes financieros girados a la nación</t>
  </si>
  <si>
    <t xml:space="preserve">GERENCIA DE RESERVAS Y OPERACIONES </t>
  </si>
  <si>
    <t>Cumplimiento al cronograma de actividades del informe de recursos y reservas 2022</t>
  </si>
  <si>
    <t>Servicios de información implementados</t>
  </si>
  <si>
    <t>Documentos de lineamientos técnicos</t>
  </si>
  <si>
    <t>VICEPRESIDENCIA DE PROMOCIÓN Y ASIGNACIÓN  DE ÁREAS</t>
  </si>
  <si>
    <t>GERENCIA DE PROMOCIÓN Y ASIGNACIÓN DE ÁREAS</t>
  </si>
  <si>
    <t>Servicio de divulgación para la promoción y posicionamiento de los recursos hidrocarburíferos</t>
  </si>
  <si>
    <t>Documentos de investigación</t>
  </si>
  <si>
    <t xml:space="preserve">OFICINA ASESORA JURIDICA </t>
  </si>
  <si>
    <t>Identificación de Oportunidades Exploratorias</t>
  </si>
  <si>
    <t>Plan Estratégico Institucional / Plan Nacional de Desarrollo</t>
  </si>
  <si>
    <t>Promoción y Asignación de Áreas</t>
  </si>
  <si>
    <t>VICEPRESIDENCIA DE OPERACIONES, REGALÍAS Y PARTICIPACIONES</t>
  </si>
  <si>
    <t>Gestión Social, HSE y de Seguridad de Contratos de Hidrocarburos</t>
  </si>
  <si>
    <t>Sísmica 2D Equivalente</t>
  </si>
  <si>
    <t>Plan Anticorrupción y de Atención al Ciudadano</t>
  </si>
  <si>
    <t>OFICINA DE TECNOLOGÍAS DE LA INFORMACIÓN</t>
  </si>
  <si>
    <t xml:space="preserve">Plan Estratégico de Tecnologías de la Información y Comunicaciones - (PETIC), horizonte 2023-2026. </t>
  </si>
  <si>
    <t>Nivel de cumplimiento en la implementación de soluciones digitales</t>
  </si>
  <si>
    <t>Nivel de cumplimiento en la implementación de la estrategia de Gobierno Digital​</t>
  </si>
  <si>
    <t>Participación en eventos estratégicos para la promoción de la entidad, del sector y del proceso de transición energética del país</t>
  </si>
  <si>
    <t>Nuevas áreas prospectivas orientadas en Fuentes No Convencionales de Energía Renovable (FNCER) provenientes del subsuelo, evaluadas</t>
  </si>
  <si>
    <t>Publicación del Balance de reservas de hidrocarburos de la Nación</t>
  </si>
  <si>
    <t>Recursos destinados a iniciativas de inversión socio ambiental en territorio</t>
  </si>
  <si>
    <t>Participación en espacios de articulación de los actores del sector para la adecuada gestión de los contratos de hidrocarburos</t>
  </si>
  <si>
    <t>Evaluación Dimensión de Talento Humano FURAG - MIPG</t>
  </si>
  <si>
    <t>Articular los actores del sector energético para la adecuada ejecución de los contratos misionales en armonía con una sociedad resiliente al clima</t>
  </si>
  <si>
    <t>Temática</t>
  </si>
  <si>
    <t>Cuenta de 35</t>
  </si>
  <si>
    <t>ACCIÓN</t>
  </si>
  <si>
    <t>Que comparten un indicador y dos actividades</t>
  </si>
  <si>
    <t>Únicas</t>
  </si>
  <si>
    <t>Nivel de satisfacción (canales de atención de PQRSD) de los actores involucrados en los procesos necesarios para garantizar la seguridad y soberanía energética del país</t>
  </si>
  <si>
    <t>Plan Institucional de Archivos de la Entidad ­PINAR</t>
  </si>
  <si>
    <t>Plan de Seguridad y Salud en el Trabajo</t>
  </si>
  <si>
    <t xml:space="preserve">Plan Institucional de Capacitación </t>
  </si>
  <si>
    <t>Plan Bienestar e Incentivos</t>
  </si>
  <si>
    <t xml:space="preserve">Plan de Previsión de Recursos Humanos </t>
  </si>
  <si>
    <t>Plan de Seguridad y Privacidad de la Información</t>
  </si>
  <si>
    <t>Plan Estratégico Institucional</t>
  </si>
  <si>
    <t>Sumatoria de los informes técnicos de evaluación entregados</t>
  </si>
  <si>
    <t>Sumatoria de documentos de investigación realizados</t>
  </si>
  <si>
    <t>Total general</t>
  </si>
  <si>
    <t>Contratos de exploración y producción de hidrocarburos con problemáticas socioambientales, viabilizados</t>
  </si>
  <si>
    <t>Pozos exploratorios perforados de contratos vigentes</t>
  </si>
  <si>
    <t>PLANES INSTITUCIONALES</t>
  </si>
  <si>
    <t>INDICADORES</t>
  </si>
  <si>
    <t>Fortalecimiento de hidrocarburos (gas, petróleo aumentando factor recobro mejorado) para la financiación de la transición energética</t>
  </si>
  <si>
    <t>Fortalecimiento de las Fuentes No Convencionales de Energía - FNCE</t>
  </si>
  <si>
    <t>Plan Anual de Vacantes</t>
  </si>
  <si>
    <t>Promoción de la eficiencia y simplificación de procesos institucionales</t>
  </si>
  <si>
    <t>Modernización y ampliación de instrumentos de evaluación seguimiento y control del sector minero energético</t>
  </si>
  <si>
    <t>Fortalecimiento y articulación institucional del sector minero energético</t>
  </si>
  <si>
    <t>Nivel de satisfacción de los actores involucrados en los procesos necesarios para garantizar la seguridad y soberanía energética del país</t>
  </si>
  <si>
    <t>Eliminadas gracias a observaciones de Patricia</t>
  </si>
  <si>
    <t>Eliminadas gracias a observaciones de Hernán</t>
  </si>
  <si>
    <t>Etiquetas de fila</t>
  </si>
  <si>
    <t>Servicios de información implementados obtenidos frente  a Servicios de información implementados proyectados</t>
  </si>
  <si>
    <t>(productos obtenidos/ productos proyectados)</t>
  </si>
  <si>
    <t>FINANCIERO</t>
  </si>
  <si>
    <t>ADMINISTRATIVO</t>
  </si>
  <si>
    <t>VICEPRESIDENCIA/OFICINA - GERENCIA/GRUPO</t>
  </si>
  <si>
    <t>NOMBRE</t>
  </si>
  <si>
    <t>CORREO</t>
  </si>
  <si>
    <t>ID</t>
  </si>
  <si>
    <t>Enlace</t>
  </si>
  <si>
    <t>Correo</t>
  </si>
  <si>
    <t>No Reportado</t>
  </si>
  <si>
    <t>Sumatoria Número de eventos estratégicos con patrocinio en los que participa la ANH</t>
  </si>
  <si>
    <t>Sin Información</t>
  </si>
  <si>
    <t>GERENCIA DE RESERVAS Y OPERACIONES (FISCALIZACIÓN)</t>
  </si>
  <si>
    <t>59 60</t>
  </si>
  <si>
    <t>Servicio de divulgación para la atención y disminución de la conflictividad del sector de hidrocarburos</t>
  </si>
  <si>
    <t>Documentos de Planeación</t>
  </si>
  <si>
    <t>Implementar acciones interinstitucionales que atiendan las situaciones de conflicto en las actividades de exploración y producción de hidrocarburos.</t>
  </si>
  <si>
    <t xml:space="preserve">Elaborar documentos técnicos de caracterización ambiental con el resultado del análisis de la información colectada para la toma de decisiones en las actividades de exploración y producción de hidrocarburos </t>
  </si>
  <si>
    <t>Elaborar estudios de lineamientos técnicos que aporten a la generación de capacidad en materia de exploración y producción de hidrocarburos, en las entidades de carácter ambiental.</t>
  </si>
  <si>
    <t>Implementar iniciativas de inversión social en los territorios priorizados, aportando al desarrollo de las regiones donde se adelantan actividades de exploración y producción de hidrocarburos</t>
  </si>
  <si>
    <t xml:space="preserve">Eventos de divulgación de las acciones a nivel nacional, regional y local para viabilizar las actividades de exploración y producción de hidrocarburos </t>
  </si>
  <si>
    <t xml:space="preserve">Documentos de Investigación realizados de caracterización ambiental con el resultado del análisis de la información colectada, para la toma de decisiones en las actividades de exploración y producción de hidrocarburos  </t>
  </si>
  <si>
    <t>Documentos de lineamientos técnicos realizados que den cuenta de la generación de capacidades en las entidades de carácter ambiental</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</si>
  <si>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</si>
  <si>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 xml:space="preserve">V1= Número de eventos realizados </t>
  </si>
  <si>
    <t>V1= Número de documentos de investigación realizados</t>
  </si>
  <si>
    <t>V1= Número de documentos de lineamientos técnicos realizados</t>
  </si>
  <si>
    <t>V1= Número de documentos de planeación realizados</t>
  </si>
  <si>
    <t>GERENCIA SEGUIMIENTO A CONTRATOS EN EXPLORACIÓN</t>
  </si>
  <si>
    <t>GERENCIA SEGUIMIENTO A CONTRATOS EN PRODUCCIÓN</t>
  </si>
  <si>
    <t>GERENCIA SEGURIDAD, COMUNIDADES Y MEDIO AMBIENTE</t>
  </si>
  <si>
    <t>ADMINISTRATIVO (Solicitudes atendidas (cliente interno))</t>
  </si>
  <si>
    <t>Javier Rene Morales Sierra</t>
  </si>
  <si>
    <t>javier.morales@anh.gov.co</t>
  </si>
  <si>
    <t>Analizar información técnica adquirida para la evaluación de las cuencas interes (Información nueva)</t>
  </si>
  <si>
    <t>Caracterizar e integrar la información de geología y geofísica según su potencial prospectivo  (Información secundaria)</t>
  </si>
  <si>
    <t>Fomentar técnicamente la nominación y definición de áreas</t>
  </si>
  <si>
    <t>Vi= documentos de investigación realizados
ΣVi</t>
  </si>
  <si>
    <t>Manuel Alejandro Montealegre Rojas</t>
  </si>
  <si>
    <t>manuel.montealegre.r@anh.gov.co</t>
  </si>
  <si>
    <t>Rodrigo Alzate Bedoya</t>
  </si>
  <si>
    <t>rodrigo.alzate@anh.gov.co</t>
  </si>
  <si>
    <t>Productos digitales de core de negocio implementados</t>
  </si>
  <si>
    <t xml:space="preserve">Cumplimiento anual de ejecución de iniciativas del PETI </t>
  </si>
  <si>
    <t>Gasto de inversión</t>
  </si>
  <si>
    <t>Sumatoria de documentos metodológicos realizados</t>
  </si>
  <si>
    <t>Abril</t>
  </si>
  <si>
    <t>Junio</t>
  </si>
  <si>
    <t>Marzo</t>
  </si>
  <si>
    <t>Mayo</t>
  </si>
  <si>
    <t>Partidas</t>
  </si>
  <si>
    <t>Aplicaciones</t>
  </si>
  <si>
    <t>Acumulado Partidas</t>
  </si>
  <si>
    <t>Acumulado Aplicaciones</t>
  </si>
  <si>
    <t>MES</t>
  </si>
  <si>
    <t>Reporte</t>
  </si>
  <si>
    <t xml:space="preserve">Mayo </t>
  </si>
  <si>
    <t>Mes</t>
  </si>
  <si>
    <t>$40.385.816</t>
  </si>
  <si>
    <t>Ppto 2023 $ (coincidir con programación pptal dependencia)</t>
  </si>
  <si>
    <t>ID PENDIENTE</t>
  </si>
  <si>
    <t>27 28</t>
  </si>
  <si>
    <t>Meta</t>
  </si>
  <si>
    <t>PPTO JUNIO</t>
  </si>
  <si>
    <t>OBLIGACIONES JUNIO</t>
  </si>
  <si>
    <t>PPTO JULIO</t>
  </si>
  <si>
    <t>OBLIGACIONES JULIO</t>
  </si>
  <si>
    <t>COMPARAR PPTO</t>
  </si>
  <si>
    <t>COMPARAR OBLIG</t>
  </si>
  <si>
    <r>
      <t xml:space="preserve">Vi= informes técnicos de evaluación entregados
</t>
    </r>
    <r>
      <rPr>
        <sz val="11"/>
        <rFont val="Calibri"/>
        <family val="2"/>
      </rPr>
      <t>ΣV</t>
    </r>
    <r>
      <rPr>
        <sz val="11"/>
        <rFont val="Calibri"/>
        <family val="2"/>
        <scheme val="minor"/>
      </rPr>
      <t>i</t>
    </r>
  </si>
  <si>
    <t>Actividad del proyecto inversión asociada</t>
  </si>
  <si>
    <t>Procesos de acompañamientos a entidades del orden nacional para la asignación de áreas de su competencia adelantados.</t>
  </si>
  <si>
    <t>Fortalecimiento organizacional y simplificación de procesos</t>
  </si>
  <si>
    <t>Servicio al ciudadano</t>
  </si>
  <si>
    <t>Participación ciudadana en la gestión pública</t>
  </si>
  <si>
    <t>Gestión del conocimiento y la innovación</t>
  </si>
  <si>
    <t>Gobierno Digital</t>
  </si>
  <si>
    <t>Seguridad Digital</t>
  </si>
  <si>
    <t>Políticas MIPG</t>
  </si>
  <si>
    <t>Adquirir y procesar información técnica de FNCE</t>
  </si>
  <si>
    <t>Analizar e integrar la infomación técnica de FNCE</t>
  </si>
  <si>
    <t xml:space="preserve">Documentos con diseño de recolección de Información /Definir estrategia de compilación y depuración de información </t>
  </si>
  <si>
    <t xml:space="preserve">Informe de Fase de recolección /Generar Informe de Fase de Recolección </t>
  </si>
  <si>
    <t xml:space="preserve">Resultado Analisis de la información /Consolidar el documento final. </t>
  </si>
  <si>
    <t xml:space="preserve">Estudios de Pre-Inversión </t>
  </si>
  <si>
    <t>Evaluación fuentes no convencionales de energía para transición energética</t>
  </si>
  <si>
    <t xml:space="preserve">Promoción del sector energético en el marco de transición energética </t>
  </si>
  <si>
    <t>Tecnologías de la información en el marco de la transformación digital</t>
  </si>
  <si>
    <t>Apoyo exploración y producción de hidrocarburos, articulación socio ambiental</t>
  </si>
  <si>
    <t>Identificación de oportunidades exploratorias de hidrocarburos</t>
  </si>
  <si>
    <t>Estudios de pre inversión realizados</t>
  </si>
  <si>
    <r>
      <t>Conjunto de análisis y estudios necesarios para evaluar, desde el punto de vista técnico y económico, la viabilidad de emprender un proyecto de infraestructura para fuentes no convencionales y renovables de energía</t>
    </r>
    <r>
      <rPr>
        <sz val="8"/>
        <rFont val="Calibri"/>
        <family val="2"/>
        <scheme val="minor"/>
      </rPr>
      <t xml:space="preserve"> (Corresponde a nuevas áreas prospectivas orientadas en Fuentes No Convencionales de Energía Renovable (FNCER) provenientes del subsuelo, evaluadas)</t>
    </r>
  </si>
  <si>
    <r>
      <t>Vi= Estudios de pre inversión realizados
Σvi</t>
    </r>
    <r>
      <rPr>
        <sz val="9"/>
        <rFont val="Calibri"/>
        <family val="2"/>
        <scheme val="minor"/>
      </rPr>
      <t xml:space="preserve">
(Área evaluadas técnicamente ofrecidas para nominación en procesos competitivos)</t>
    </r>
  </si>
  <si>
    <t>Sumatoria de documentos de investigación realizados para fuentes no convencionales de energía - FNCE</t>
  </si>
  <si>
    <t>Vi= documentos de investigación realizados
Σvi</t>
  </si>
  <si>
    <t>Desarrollo e implementación sistemas de información</t>
  </si>
  <si>
    <t>Documento con la descripción de procesos, métodos y herramientas</t>
  </si>
  <si>
    <t>Documento con los resultados de las validaciones</t>
  </si>
  <si>
    <t>Sumatoria de los documento de líneamiento técnico entregados</t>
  </si>
  <si>
    <t>Documentos de lineamientos técnicos entregados</t>
  </si>
  <si>
    <t>Servicios tecnológicos</t>
  </si>
  <si>
    <t>Diseñar y adelantar estrategias de promoción y posicionamiento de la entidad, el sector y el país que consideren el escenario de transición energética</t>
  </si>
  <si>
    <t>Participar en escenarios estratégicos nacionales e internacionales para la promoción y el posicionamiento de la entidad, el sector y el país en el marco del proceso de transición energética</t>
  </si>
  <si>
    <t>Plan de trabajo</t>
  </si>
  <si>
    <t>Documento con el diseño de recolección de información</t>
  </si>
  <si>
    <t>Resultados análisis de información</t>
  </si>
  <si>
    <t>Divulgación</t>
  </si>
  <si>
    <t>Diseñar estrategias de articulación de los actores del sector para la adecuada gestión de los contratos de energéticos de competencia de la ANH.</t>
  </si>
  <si>
    <r>
      <t xml:space="preserve">Servicio de divulgación para la promoción y posicionamiento de los recursos hidrocarburíferos, mediante los cuales se realiza promoción del potencial de hidrocarburos del país para incrementar la inversión en el sector. </t>
    </r>
    <r>
      <rPr>
        <sz val="9"/>
        <rFont val="Calibri"/>
        <family val="2"/>
        <scheme val="minor"/>
      </rPr>
      <t>(Corresponde a la participación estratégica de la ANH en foros, congresos y eventos priorizados a nivel nacional e internacional)</t>
    </r>
  </si>
  <si>
    <r>
      <t>Eventos de divulgación realizados (</t>
    </r>
    <r>
      <rPr>
        <sz val="9"/>
        <rFont val="Calibri"/>
        <family val="2"/>
        <scheme val="minor"/>
      </rPr>
      <t>Para promoción y posicionamiento de los recursos hidrocarburíferos)</t>
    </r>
  </si>
  <si>
    <r>
      <t>V1= Servicio de divulgación para la promoción y posicionamiento de los recursos hidrocarburíferos creado</t>
    </r>
    <r>
      <rPr>
        <sz val="9"/>
        <rFont val="Calibri"/>
        <family val="2"/>
        <scheme val="minor"/>
      </rPr>
      <t xml:space="preserve"> (Sumatoria Número de eventos estratégicos en los que participa la ANH)</t>
    </r>
  </si>
  <si>
    <r>
      <t xml:space="preserve">Eventos de divulgación de las acciones a nivel nacional, regional y local para viabilizar las actividades de exploración y producción de hidrocarburos.  </t>
    </r>
    <r>
      <rPr>
        <sz val="9"/>
        <rFont val="Calibri"/>
        <family val="2"/>
        <scheme val="minor"/>
      </rPr>
      <t>(Corresponde a la generación de instancias de diálogo para la trasformación de la conflictividad y la comunicación adecuada de la información del sector de hidrocarburos)</t>
    </r>
  </si>
  <si>
    <r>
      <t>Eventos de divulgación realizados (I</t>
    </r>
    <r>
      <rPr>
        <sz val="9"/>
        <rFont val="Calibri"/>
        <family val="2"/>
        <scheme val="minor"/>
      </rPr>
      <t>nstancias de diálogo para la trasformación de la conflictividad y la comunicación adecuada de la información del sector de hidrocarburos)</t>
    </r>
  </si>
  <si>
    <r>
      <t xml:space="preserve">Documentos de investigación </t>
    </r>
    <r>
      <rPr>
        <sz val="9"/>
        <rFont val="Calibri"/>
        <family val="2"/>
        <scheme val="minor"/>
      </rPr>
      <t>(Para fuentes no convencionales de energía - FNCE)</t>
    </r>
  </si>
  <si>
    <t>N/A</t>
  </si>
  <si>
    <t>Fortalecer la gestión de los procesos misionales de la VPAA para la oportuna atención de los trámites relacionados con los cambios de titularidad de los contratos de hidrocarburos</t>
  </si>
  <si>
    <t>Seguimiento y evaluación del desempeño institucional</t>
  </si>
  <si>
    <t>Gestión en la respuesta a las solicitudes de los operadores en el componente socioambiental</t>
  </si>
  <si>
    <t>El indicador refleja la eficacia en la respuesta a las solicitudes recibidas por parte del Operador y dirigidas a la Gerencia de Seguridad, Comunidades y Medio Ambiente.</t>
  </si>
  <si>
    <t>(Número de solicitudes atendidas  / Total de solicitudes recibidas )*100</t>
  </si>
  <si>
    <t>Evaluación de Resultados</t>
  </si>
  <si>
    <t>Lograr viabilizar contratos de exploración y producción de hidrocarburos que se encuentran suspendidos.</t>
  </si>
  <si>
    <t>Seguimiento y Evaluación del Desempeño Institucional</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</si>
  <si>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</si>
  <si>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</si>
  <si>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</si>
  <si>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</si>
  <si>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</si>
  <si>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Bimestral</t>
  </si>
  <si>
    <t>Millones de pesos</t>
  </si>
  <si>
    <t>Realizar seguimiento y control a la ejecución presupuestal del proyecto de inversión.</t>
  </si>
  <si>
    <t>Recursos Obligados / Recursos Comprometidos</t>
  </si>
  <si>
    <t>Cuatrimestral</t>
  </si>
  <si>
    <t>Gestión de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</si>
  <si>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</si>
  <si>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</si>
  <si>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</si>
  <si>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Constante</t>
  </si>
  <si>
    <t>Seguimiento Oportuno de los Planes de Explotación de Contratos en Producción</t>
  </si>
  <si>
    <t>Días</t>
  </si>
  <si>
    <t>Con este indicador la GSCP pretende medir la oportuna ejecución a los informes de verificación a los PLEX.</t>
  </si>
  <si>
    <t>Número total de días calendario en la gestión de los PLEX y/o actualizaciones / Número total de PLEX gestionados</t>
  </si>
  <si>
    <t>Decreciente</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</si>
  <si>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</si>
  <si>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</si>
  <si>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</si>
  <si>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Software misional en operación (1)</t>
  </si>
  <si>
    <t>Porcentaje de recursos comprometidos respecto al monto presupuestal</t>
  </si>
  <si>
    <t>Monto comprometido / Recursos presupuesto</t>
  </si>
  <si>
    <t>Informes de actividades relacionados con la gestión de la Vicepresidencia Técnica (2)</t>
  </si>
  <si>
    <t>Gestión Legal</t>
  </si>
  <si>
    <t>PRESIDENCIA - GERENCIA DE ASUNTOS LEGALES</t>
  </si>
  <si>
    <t>Fortalecer el desarrollo institucional para la generación de valor público</t>
  </si>
  <si>
    <t>Gestión de Contratos en Exploración</t>
  </si>
  <si>
    <t>Información y comunicación</t>
  </si>
  <si>
    <t>Gestión de la información estadística</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</si>
  <si>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t>
  </si>
  <si>
    <t>Sumatoria del número de Pozos Exploratorios perforados en el mes</t>
  </si>
  <si>
    <t>Kilómetro</t>
  </si>
  <si>
    <t xml:space="preserve">​Cuantificar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
</t>
  </si>
  <si>
    <t>Kilómetros sísmica 2D equivalente adquiridos / mes</t>
  </si>
  <si>
    <t>Seguimiento de Garantías GSCE.</t>
  </si>
  <si>
    <t>En el trimestre se medirá la eficacia de la gestión de los trámites de garantías.</t>
  </si>
  <si>
    <t>(Número de trámites atendidos en el período/Total de los trámites de garantías.)*100%</t>
  </si>
  <si>
    <t xml:space="preserve">Pedro de Jesus Rojas Alvarez </t>
  </si>
  <si>
    <t>pedro.rojas@anh.gov.co</t>
  </si>
  <si>
    <t>Actos de procedimientos o procesos resueltos</t>
  </si>
  <si>
    <t>Comunicaciones de respuesta a instancia ejecutiva gestionadas</t>
  </si>
  <si>
    <t>Comunicación de respuesta a peticiones</t>
  </si>
  <si>
    <t>Implementación de casos de uso y modelos analíticos</t>
  </si>
  <si>
    <t>Implementación de herramienta de integración continua para el proceso de DevOps</t>
  </si>
  <si>
    <t>Implementación de herramienta de Gobierno y de Gestión TI</t>
  </si>
  <si>
    <t>Implementación de herramientas de Seguridad informática y ejecución de pruebas de ethical hacking</t>
  </si>
  <si>
    <t>Adquisición y puesta en operación de infraestructura tecnológica de centros de datos, equipos y comunicaciones</t>
  </si>
  <si>
    <t>Actividad de gestión</t>
  </si>
  <si>
    <t>Gestión Documental</t>
  </si>
  <si>
    <t>Índice de capacidad en la prestación de servicios de tecnología</t>
  </si>
  <si>
    <t>Plataforma de servicios de analítica implementada</t>
  </si>
  <si>
    <t>Herramienta de DevOps implementada</t>
  </si>
  <si>
    <t>Software de planeación y seguimiento de proyectos de T</t>
  </si>
  <si>
    <t>Herramientas de ethical hacking con casos implementados</t>
  </si>
  <si>
    <t>plataforma de respaldo y capacidades de centro de cómputo actualizada - Fase 1</t>
  </si>
  <si>
    <t>Servicios Gestión Administración Monitoreo de la infraestructura de los Datacenter de la ANH (GAM)  contratados</t>
  </si>
  <si>
    <t>Unidad</t>
  </si>
  <si>
    <t>Garantizar la gestión, administración y monitoreo de la infraestructura tecnológica y de seguridad de la ANH y mantener el plan de recuperación ante desastres de la ANH. – (Vigencia Futura Tramitada en 2023).</t>
  </si>
  <si>
    <t>(Servicios contratados / servicios proyectados)</t>
  </si>
  <si>
    <t>Operación, mantenimiento y actualización de la infraestructura de virtualización y custodia de medios de la ANH garantizada</t>
  </si>
  <si>
    <t>Contratar los servicios para garantizar la operación, mantenimiento y actualización de: 
(i) Virtualización de servidores
(ii) Virtualización escritorios usuario final
(iii) Plataforma hiperconvergencia
(iv) Almacenamiento,
(v) Switches de Core y Borde, 
(vi) Plataforma de respaldo
(vii) Custodia de medios
(viii) Infraestructura en fin de vida útil</t>
  </si>
  <si>
    <t>Contratos para apoyo técnico, profesional y especializado realizados</t>
  </si>
  <si>
    <t>Contabilizar los contratos para contar con el apoyo técnico, profesional y especializado de soporte y desarrollo a servicios, infraestructura, aplicaciones y gestión administrativa.</t>
  </si>
  <si>
    <t>Soporte y mantenimiento de la infraestructura de seguridad perimetral</t>
  </si>
  <si>
    <t>Contrato de soporte y mantenimiento de la infraestructura de seguridad</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</si>
  <si>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</si>
  <si>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soporte y mantenimiento Agente Silviaa
(v)Contratar renovación Antivirus
(vi) Contratar renovación derechos de uso IPv6</t>
  </si>
  <si>
    <t>Soporte y mantenimiento de la infraestructura de apoyo contratada</t>
  </si>
  <si>
    <t>Contratar el soporte y mantenimiento de: 
(i) UPS Datacenter Principla y Alterno
(ii) Sistema contra incendios Pincipal
(iii) Aires acondicionados principal y Alterno
(iv) Control de Acceso 
(v) Circuito Cerrado de Vigilancia
(vi) Equipos de Hardware de usuario final.</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</si>
  <si>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</si>
  <si>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  – (Vigencia Futura Tramitada en 2023).</t>
  </si>
  <si>
    <t>Uso de la capacidad física locativa disponible en el Data Center Alterno del IPSE</t>
  </si>
  <si>
    <t>Renovar el contrato para el uso locativo de las instalaciones del IPSE para el alojamiento de la infraestructura de respaldo onpremise de la ANH (Vigencia Futura Tramitada en 2023).</t>
  </si>
  <si>
    <t>Auditoría interna</t>
  </si>
  <si>
    <t>Control interno</t>
  </si>
  <si>
    <t>Evaluación de Gestión Institucional FURAG - MIPG</t>
  </si>
  <si>
    <t>No aplica</t>
  </si>
  <si>
    <t>Establecer el grado de eficacia en que se ejecutan las actividades establecidas en el PAAI</t>
  </si>
  <si>
    <t>Plan Anual de Auditoría Interna (PAAI) cumplido</t>
  </si>
  <si>
    <t>(Actividades ejecutadas /
Actividades programadas)*100</t>
  </si>
  <si>
    <t>Gestión financiera</t>
  </si>
  <si>
    <t>Identificar el total de declaraciones presentadas a las oficinas de impuestos de forma oportuna, de acuerdo a los establecido en la normatividad vigente</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</si>
  <si>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</si>
  <si>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</si>
  <si>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</si>
  <si>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Gestión presupuestal y eficiencia del gasto público</t>
  </si>
  <si>
    <t>Gestión de Regalías y Derechos Económicos</t>
  </si>
  <si>
    <t>Sistema General de Regalías</t>
  </si>
  <si>
    <t>Excedentes financieros transferidos a la nación</t>
  </si>
  <si>
    <t>Sumatoria de los saldos trasladados correspondientes a excedentes financieros durante el año.</t>
  </si>
  <si>
    <t>Anual</t>
  </si>
  <si>
    <t>Evaluación de resultados</t>
  </si>
  <si>
    <t>Participación Ciudadana y Comunicaciones</t>
  </si>
  <si>
    <t>Información y Comunicación</t>
  </si>
  <si>
    <t>Participación Ciudadana</t>
  </si>
  <si>
    <t>Documentos publicados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</si>
  <si>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</si>
  <si>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 V2 = Informes de atención PQRSD publicados con la periodicidad definida</t>
  </si>
  <si>
    <t>carolina.hernandez@anh.gov.co</t>
  </si>
  <si>
    <t>Gestión Administrativa</t>
  </si>
  <si>
    <t>Gastos de funcionamiento</t>
  </si>
  <si>
    <t>Estudiar el documento entregado por el Archivo General de la Nacion sobre el Diagnostico Integral de Archivos de la Agencia Nacional de Hidrocarburos, con el fin de definir el proceso de gestion documental a adpotar para la Agencia, la planificacion del la funcion archivistica, implementacion de un Plan de Gestion Documental  PGD, implementacion del sistema de gestion de documentos electronicos de archivo, definicion de los instrumentos archivisticos, formulacion del plan institucional de archivos - PINAR, organizacion del archivo fisico, elaboracion de la tablas de retnecion documental , elaboracion de las tabals de valoracion documental; teniendo en cuenta lo ajustado del presupuesto</t>
  </si>
  <si>
    <t>Documento con las recomendaciones de las diferentes areas que particparan en el proceso como Planeacion, OTI, Administrativa y Vicepresidencia Admtiva y Financiera</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</si>
  <si>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</si>
  <si>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</si>
  <si>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</si>
  <si>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V1= Documento</t>
  </si>
  <si>
    <t>Ejercer el control y seguimiento a la ejecución de los gastos de funcionamiento en el período fiscal correspondiente tomando el comportamiento semestral, con el ánimo de garantizar la austeridad en el gasto conforme a las directrices del gobierno nacional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</si>
  <si>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</si>
  <si>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</si>
  <si>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</si>
  <si>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</si>
  <si>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</si>
  <si>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Magali Duque</t>
  </si>
  <si>
    <t>magali.duque@anh.gov.co</t>
  </si>
  <si>
    <t>Gestión de Proyectos</t>
  </si>
  <si>
    <t>Direccionamiento Estratégico y Planeación</t>
  </si>
  <si>
    <t>Planeación Institucional</t>
  </si>
  <si>
    <t>Realizar seguimiento a la ejecución presupuestales de los proyectos en la respectiva vigencia.</t>
  </si>
  <si>
    <t>Ejecución presupuestal de los proyectos de inversión (obligaciones)</t>
  </si>
  <si>
    <t xml:space="preserve">Cristian Vargas </t>
  </si>
  <si>
    <t>cristian.vargas@anh.gov.co</t>
  </si>
  <si>
    <t>Apoyar la formulación, ajuste, y seguimiento y trámites en la ejecución de los proyectos de inversión.</t>
  </si>
  <si>
    <t>Asesorías realizadas para la formulación, ajuste, y seguimiento a proyectos de la ANH</t>
  </si>
  <si>
    <t>Gestión Integral</t>
  </si>
  <si>
    <t>Documentación de los procesos actualizada a la realidad institucional</t>
  </si>
  <si>
    <t>Administración y atención de requerimientos frente del Software SIGECO</t>
  </si>
  <si>
    <t>Caracterizaciones de procesos actualizadas y aprobadas</t>
  </si>
  <si>
    <t>Requerimientos frente al SIGECO atendidos de forma oportuna</t>
  </si>
  <si>
    <t>Laura Caterin Sierra Guerrero</t>
  </si>
  <si>
    <t>laura.sierra@anh.gov.co</t>
  </si>
  <si>
    <t>Reporte del Formulario Único de Reporte de Avances de la Gestión (FURAG) </t>
  </si>
  <si>
    <t>Puntaje obtenido en la Evaluación de la gestión institucional FURAG II (MIPG-ANH)</t>
  </si>
  <si>
    <t>Puntos</t>
  </si>
  <si>
    <t>Se  evalúa el modelo a través de la herramienta FRURAG II, que arroja el resultado según la variables evaluadas.</t>
  </si>
  <si>
    <t>Resultado de la Evaluación</t>
  </si>
  <si>
    <t>Garantizar la funcionalidad del software SIGECO</t>
  </si>
  <si>
    <t xml:space="preserve">Contrato de soporte y mantenimiento. </t>
  </si>
  <si>
    <t xml:space="preserve">Gestión Estratégica </t>
  </si>
  <si>
    <t>Transparencia, acceso a la información pública y lucha contra la corrupción</t>
  </si>
  <si>
    <t>Programa de Transparencia y Ética pública</t>
  </si>
  <si>
    <t>Monitoreo al programa de transparencia y ética pública.</t>
  </si>
  <si>
    <t>Monitoreos realizados al Programa de Transparencia y ética pública.</t>
  </si>
  <si>
    <t>Administración de los riesgos de gestión y corrupción de la entidad.</t>
  </si>
  <si>
    <t>Monitoreos realizados a las matrices de riesgos de gestión y corrupción de la entidad</t>
  </si>
  <si>
    <t>Gestión del Talento Humano</t>
  </si>
  <si>
    <t>Talento Humano</t>
  </si>
  <si>
    <t>Gestión Estrategica del Talento Humano</t>
  </si>
  <si>
    <t>Nivel de satisfacción del Talento Humano</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</si>
  <si>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</si>
  <si>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</si>
  <si>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Promedio de la ejecución de los planes: plan previsión de recursos humanos+ plan anual de vacantes + plan institucional de capacitación + plan de incentivos institucionales/bienestar + plan anual en seguridad y salud en el trabajo</t>
  </si>
  <si>
    <t>(Total actividades ejecutadas para el periodo / Total actividades programadas ) *100</t>
  </si>
  <si>
    <t xml:space="preserve">Ejecución de Actividad enfocada a el ciclo de vida organizacional del servidor público  en su etapa de Retiro </t>
  </si>
  <si>
    <t>Actividad enfocada a el ciclo de vida organizacional del servidor público  en su etapa de Retiro ejecutada</t>
  </si>
  <si>
    <t>V1= Actividad enfocada a el ciclo de vida organizacional del servidor público  en su etapa de Retiro ejecutada</t>
  </si>
  <si>
    <t>Puntaje obtenido en la Evaluación Dimensión de Talento Humano FURAG - MIPG</t>
  </si>
  <si>
    <t>V1= Puntaje obtenido en la Evaluación Dimensión de Talento Humano FURAG - MIPG</t>
  </si>
  <si>
    <t>Avance en la Implementación del Plan Estratégico de TH 2024</t>
  </si>
  <si>
    <t>Avance en la Implementación del Plan de Seguridad y Salud en el Trabajo - SST 2024</t>
  </si>
  <si>
    <t>Avance en la Implementación del Plan Institucional de Capacitación 2024</t>
  </si>
  <si>
    <t>Avance en la Implementación del Plan Bienestar e Incentivos 2024</t>
  </si>
  <si>
    <t>Avance en la Implementación del Plan de Previsión de Recursos Humanos 2024</t>
  </si>
  <si>
    <t>Evaluar el nivel de Avance en la implementación del Plan Estratégico de TH 2024</t>
  </si>
  <si>
    <t>Evaluar el Nivel de Avance en la implementación del Plan de Seguridad y Salud en el Trabajo - SST 2024</t>
  </si>
  <si>
    <t>Evaluar el Nivel de Avance de las actividades programadas en el Plan Institucional de Capacitación 2024</t>
  </si>
  <si>
    <t>Evaluar el Nivel de Avance de las actividades programadas en el Plan de Bienestar e Incentivos 2024</t>
  </si>
  <si>
    <t>Evaluar el Nivel de Avance de las actividades programadas en el Plan de Previsión de Recursos Humanos 2024</t>
  </si>
  <si>
    <t>Avance Cuantitativo Meta 
(solo numeros)</t>
  </si>
  <si>
    <t>Descripción del Avance o Justificación del Incumplimiento</t>
  </si>
  <si>
    <t>Evidencia (medio que soporta y permite comprobar el avance registrado y la ubicacion del mismo - url, carpeta compartida, otro.)</t>
  </si>
  <si>
    <t>Eduardo Rodríguez Zapata</t>
  </si>
  <si>
    <t>eduardo.rodriguez@anh.gov.co</t>
  </si>
  <si>
    <t>Carolina Hernández Ordoñez</t>
  </si>
  <si>
    <t>Gestión Contractual</t>
  </si>
  <si>
    <t>Compras y contratación pública</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</si>
  <si>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</si>
  <si>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</si>
  <si>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</si>
  <si>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</si>
  <si>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</si>
  <si>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Defensa jurídica</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</si>
  <si>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</si>
  <si>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</si>
  <si>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</si>
  <si>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</si>
  <si>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</si>
  <si>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</si>
  <si>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Se realizó acompañamiento a las dependencias con proyectos de inversión a cargo para realizar procesos en la Plataforma Integrada de Inversión Pública - PIIP del Departameto Nacional de Planeación-DNP (Planear la ejecución, reporte de seguimiento), se asesoró la respuesta a requerimientos de cogresistas (inversiones en territorio), Ministerio de Minas y Energía (regionalización, focalización, anteproyecto de presupuesto, Plan Nacional de Desarrollo), y auditoría de la Contraloría General de la República-CGR (seguimiento ejecución presupuestal y física).</t>
  </si>
  <si>
    <t>Reuniones convocadas a través de la plataforma Teams, y correos electrónicos insitucionales.
Plataformas:
https://piip.dnp.gov.co/</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</si>
  <si>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</si>
  <si>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</si>
  <si>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 xml:space="preserve">Corresponde a las asesorías realizadas para la formulación, ajuste, y seguimiento a proyectos de la ANH; en el marco del proceso de Gestión de Proyectos.
</t>
  </si>
  <si>
    <t>(asesorías realizadas para la formulación, ajuste, y seguimiento a proyectos de la ANH/ Asesorías solicitadas por las dependencias)*100</t>
  </si>
  <si>
    <t>El indicador mide el avance en la revisión y actualización de las caracterizaciones de los 20 procesos que actualemente conforman el Sistema Integral de Gestión y Control de la entidad.</t>
  </si>
  <si>
    <t>Caracterizaciones actualizadas/Numero de procesos que conforman el sistema de Gestión.</t>
  </si>
  <si>
    <t>Aplicativo SIGECO
Carpeta Compartida: Z:\SISTEMA GESTION INTEGRAL</t>
  </si>
  <si>
    <t>Se realiza un ajuste en la columna U (Presupuesto)</t>
  </si>
  <si>
    <t>El indicador mide la eficacia en la atención a los requerimientos realizados por los usuarios del sistema SIGECO</t>
  </si>
  <si>
    <t>No. De requerimientos atendidos/ No. De resquerimientos recibidos.</t>
  </si>
  <si>
    <t>Aplicativo SIGECO
Carpeta Compartida: Z:\SISTEMA GESTION INTEGRAL
Informe de actividades del CTO O57 de 2024.</t>
  </si>
  <si>
    <t>Se mide con la suscripción del contrato de soporte y mantenimiento de la herramienta SIGECO</t>
  </si>
  <si>
    <t>Contrato suscrito</t>
  </si>
  <si>
    <t>El indicador mide la eficienca en la realización de los monitoreos programados al programa de transparencia y etica pública. Es un indicador acumulado</t>
  </si>
  <si>
    <t>No.  De monitoreso realizados/No. De monitores programados.</t>
  </si>
  <si>
    <t>El indicador mide la eficienca en la realización de los monitoreos programados a las matrices de riesgos de gestión y corrupción de la entidad. Es un indicador acumulado</t>
  </si>
  <si>
    <t>- SERVIDOR: GestiondeConocimiento-Publica (\\servicios.anh.gov.co\sservicios) (Z:) / CONTRATOS 2024</t>
  </si>
  <si>
    <t>Archivo de Perforación de Pozos elaborado para SINERGIA</t>
  </si>
  <si>
    <t>Archivo de sísmica elaborado para SINERGIA</t>
  </si>
  <si>
    <t>Recibidas las quejas o informes se da trámite a todas</t>
  </si>
  <si>
    <t xml:space="preserve">Control Doc expedientes disciplinarios </t>
  </si>
  <si>
    <t>Observaciones estructura Plan de Acción 2024</t>
  </si>
  <si>
    <t>Se realizó el traslado de excedentes financieros a la Nación en el mes de febrero de 2024</t>
  </si>
  <si>
    <t>Siif Nación</t>
  </si>
  <si>
    <t>Se cuenta con el apoyo de profesionales para el desarrollo de las actividades de la VPAA</t>
  </si>
  <si>
    <t>Grupo Financiero ANH (\\filex.anh.gov.co\sfile)</t>
  </si>
  <si>
    <t>Se relacionan los valores excluyendo el giro de los excedentes financieros.</t>
  </si>
  <si>
    <t>El avance presentado hace referencia al promedio de jecución de los Planes 2024, que fueron programados por el grupo de Talento Humano.</t>
  </si>
  <si>
    <t>Se han venido adelantando actividades para la provisión de vancantes y demás actividades de administración de personal.</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</si>
  <si>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</si>
  <si>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loS iD relacionados se encuentran en el sistema de gestión documental Control Doc</t>
  </si>
  <si>
    <t>Pablo César Díaz Barrera</t>
  </si>
  <si>
    <t>pablo.diaz@anh.gov.co</t>
  </si>
  <si>
    <t>Reporte SIIF del Ministerio de Hacienda.Informe de ejecución presupuestal por dependencias VAF</t>
  </si>
  <si>
    <t>Se contó con la Orden de Compra 104820 vigente hasta el 19 de abril de 2024 amparada en la autorización de vigencia futura  50223 - RP 724 del 2024
Se suscribio contrato N. 305 de 2024 391. Proveer el servicio de conectividad de datos e
internet de la ANH por $133.625.510,55; el cual inicio el 19 de abril de 2024.</t>
  </si>
  <si>
    <t>Se han realizado  y presentado oportunamente las diferentes declaraciones tributarias a a nivel Nacional y Distrital.</t>
  </si>
  <si>
    <t>Declaraciones tributarias presentadas, soportes de pago, y acuses de recibo de información por parte de las diferentes entidades de administración tributaria del País, tanto a nivel nacional como Distrital. Carpeta compartida Gestion Contable impuestos 2024</t>
  </si>
  <si>
    <t>Marta Uribe Londoño</t>
  </si>
  <si>
    <t>marta.uribe@anh.gov.co</t>
  </si>
  <si>
    <t>Z:\2024\CONTRATACION ADMNISTRATIVA</t>
  </si>
  <si>
    <t>Control de Operaciones y Gestión Volumétrica</t>
  </si>
  <si>
    <t>Gasto de funcionamiento - comercialización</t>
  </si>
  <si>
    <t>31/12/2024</t>
  </si>
  <si>
    <t>Liliana Boton</t>
  </si>
  <si>
    <t>liliana.boton@anh.gov.co</t>
  </si>
  <si>
    <t>Millones de pies cúbicos</t>
  </si>
  <si>
    <t>Se realiza un ajuste en la columna U (Presupuesto) y en la columna Y (Peridodicidad de seguimiento) y columna (Q) Meta ya que el monitoreo se realiza cuatrimestralmente y no trismestral</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</si>
  <si>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</si>
  <si>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</si>
  <si>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</si>
  <si>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Diego Ramos
Sandra Luna</t>
  </si>
  <si>
    <t>diego.ramos@anh.gov.co
sandra.luna@anh.gov.co</t>
  </si>
  <si>
    <t>Juan Camilo Florez Ninco</t>
  </si>
  <si>
    <t>juan.florez@anh.gov.co</t>
  </si>
  <si>
    <t>Total Actividades Ejecutadas/Total Actividades Planeadas</t>
  </si>
  <si>
    <t>Soportes Sistema de Gestion Documental ControlDoc, Pagina Web, Correos Internos.
Certificados emitidos por la Contraloría General de la Republica para los informes reportados en SIRECI.</t>
  </si>
  <si>
    <t>Producción acumulada de petróleo</t>
  </si>
  <si>
    <t>BLS</t>
  </si>
  <si>
    <t>Hace referencia a la producción de petróleo fiscalizada por campo, mediante la comparación de volúmenes entre AVM vs SOLAR , durante los primeros 20 días del mes siguiente.</t>
  </si>
  <si>
    <t>Sumatoria de la producción de PETROLEO por mes fiscalizado</t>
  </si>
  <si>
    <t>AVM - SOLAR</t>
  </si>
  <si>
    <t>Producción promedio dia de petróleo</t>
  </si>
  <si>
    <t>BOPD</t>
  </si>
  <si>
    <t>Promedio de la producción de PETROLEO fiscalizada por periodo de tiempo</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</si>
  <si>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</si>
  <si>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</si>
  <si>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</si>
  <si>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</si>
  <si>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</si>
  <si>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</si>
  <si>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 xml:space="preserve">Liliana Boton
</t>
  </si>
  <si>
    <t xml:space="preserve">liliana.boton@anh.gov.co
</t>
  </si>
  <si>
    <t>Producción promedio día fiscalizada de gas</t>
  </si>
  <si>
    <t>Millones de pies cúbicos diarios</t>
  </si>
  <si>
    <t>Este indicador mide el promedio diario de producción de gas fiscalizado durante un período de tiempo acumulado. Su propósito es proporcionar una visión clara y precisa de la producción diaria promediada a lo largo de varios meses, teniendo en cuenta el total de días transcurridos en dichos meses.</t>
  </si>
  <si>
    <t>Promedio de la producción de GAS fiscalizada por periodo de tiempo</t>
  </si>
  <si>
    <t>Producción promedio día comercializada de gas</t>
  </si>
  <si>
    <t>Este indicador mide el promedio diario de producción de gas fiscalizada y comercializada durante un período de tiempo acumulado. Su propósito es proporcionar una visión clara y precisa de la producción diaria promediada a lo largo de varios meses, teniendo en cuenta el total de días transcurridos en dichos meses.</t>
  </si>
  <si>
    <t>Promedio de la producciónde GAS fiscalizada y comercializada por periodo de tiempo</t>
  </si>
  <si>
    <t>Reducción de porcentaje quema de gas</t>
  </si>
  <si>
    <t>Hace referencia al promedio del porcentaje de quema autorizada de gas.</t>
  </si>
  <si>
    <t>Promedio del porcentaje de quema autorizada</t>
  </si>
  <si>
    <t>Eusebio Orozco</t>
  </si>
  <si>
    <t>eusebio.orozco@anh.gov.co</t>
  </si>
  <si>
    <t>Recaudo de presupuesto de ingresos de hidrocarburos del Sistema General de Regalías</t>
  </si>
  <si>
    <t>Billones de pesos</t>
  </si>
  <si>
    <t>Hace referencia a los recaudos acumulados por concepto de Regalías derivadas de la producción de hidrocarburos en el año con relación al Plan Bienal de Caja del SGR.</t>
  </si>
  <si>
    <t>Sumatoria acumulada del Recaudo Mensual de Regalías</t>
  </si>
  <si>
    <t>Presupuesto bienal del SGR-Tesorería ANH</t>
  </si>
  <si>
    <t>Recaudo de recursos por Derechos Económicos en la Vigencia Fiscal</t>
  </si>
  <si>
    <t>Hace referencia a lo recaudado por concepto de Derechos Económicos (DE) acumulado, en el periodo anual tratado.</t>
  </si>
  <si>
    <t>Sumatoria acumulada del valor Mensual por Derechos Económicos</t>
  </si>
  <si>
    <t>Tesorería ANH</t>
  </si>
  <si>
    <t>Nivel de ejecución del plan para la ejecución de las 13 "Medidas adoptadas para garantizar la gestión eficiente de las reservas y recursos contingentes de petróleo y gas en los contratos y convenios de hidrocarburos vigentes"</t>
  </si>
  <si>
    <t>Este indicador mide el cumplimiento de las actividades propuestas, relacionando las actividades ejecutadas con las actividades totales propuestas.</t>
  </si>
  <si>
    <t>Actividades ejecutadas / actividades propuestas *100</t>
  </si>
  <si>
    <t>Cronograma de Reservas</t>
  </si>
  <si>
    <t>Nelson Lizarazo</t>
  </si>
  <si>
    <t>nelson.lizarazo@anh.gov.co</t>
  </si>
  <si>
    <t>ÁREA ADMINISTRATIVA</t>
  </si>
  <si>
    <t>Ejecución Presupuestal Funcionamiento</t>
  </si>
  <si>
    <t>Este indicador hace referencia a la proporción de las obligaciones acumuladas para la vigencia, con relación al valor de los compromisos acumulados, permitiendo hacer seguimiento a la dinámica de los pagos.</t>
  </si>
  <si>
    <t>Recursos Obligados/Recursos Comprometidos</t>
  </si>
  <si>
    <t>Programación Presupuesto / Seguimiento de Pagos</t>
  </si>
  <si>
    <t>Ricardo Puentes</t>
  </si>
  <si>
    <t>ricardo.puentes@contratistas.anh.gov.co</t>
  </si>
  <si>
    <t>Ejecución presupuestal SGR</t>
  </si>
  <si>
    <t>Este indicador hace referencia a la proporción de los compromisos acumulados para la vigencia, con relación a la apropiación vigente.</t>
  </si>
  <si>
    <t>Comprometido/Apropiado</t>
  </si>
  <si>
    <t>Juan Carlos Pote Cifuentes</t>
  </si>
  <si>
    <t>juan.pote@anh.gov.co</t>
  </si>
  <si>
    <t>Los recursos de funcionamiento asignados a la VPAA en 2024 han presentado una reducción, pasando de $2.156 millones al inicio de la vigencia, a $1.870 millones al corte del presente periodo.</t>
  </si>
  <si>
    <t xml:space="preserve">Se evalua si el total de las decisiones son tramitadas (evaluadas) por el área durante la vigencia. </t>
  </si>
  <si>
    <t># de quejasy denuncias recibidas/# procesos tramitados</t>
  </si>
  <si>
    <t>Este indicador mide el promedio diario de producción de petróleo fiscalizado durante un período de tiempo (mensual). Su propósito es proporcionar una visión clara y precisa de la producción diaria promediada a lo largo de varios meses, teniendo en cuenta el total de días transcurridos en dichos meses.</t>
  </si>
  <si>
    <t>Se dio cumplimiento a la entrega de los  servicio de evaluación del potencial mineral de las áreas de interés, lo cual corresponde a:
. Contrato 457:
1. Evaluación del potencial geotérmico de la Cordillera Oriental.
2. Reprocesamiento de magnetotelúrica de la Cordillera Oriental.
3. Procesamiento del 100% de los datos de gravimetría y magnetometría con modelos 3D preliminares, modelos 2D.
4. . Procesamiento del 100% de datos magnetotelúrica y correcciones de static shiff con el método TDEM.
5. Modelos 1D, 2D y 3D de resistividad eléctrica con su respectiva interpretación.
. Contrato 456:
1. Estado del arte de la cartografía de los cuerpos máficos y ultramáficos.
2. Informe y mapas de cartografía geológica a escala 1:25000 de los complejos ofiolíticos, rocas ultramáficas y máficas.
3. Informe y mapa de caracterización petrográfica, geoquímica y de fases minerales.
4. Informe y mapa de caracterización geofísica.
5. Informe y mapa de los hallazgos del análisis de gases. 
Prestaciones de servicios profesionales para los contratos 49, 64, 108, 309 y 329</t>
  </si>
  <si>
    <t>Carpeta compartida vicepresidencia técnica, gestión del conocimiento: V:\2-CONTRATOS VT\Contratos 2024</t>
  </si>
  <si>
    <t>Contratos suscritos: 
463, 457, 456, 461, 539, 495, 541, 567, y 551  de 2024.
Prestaciones de servicios profesionales para los contratos 49, 64, 89, 100, 96, 108, 130, 131, 309 y 329.</t>
  </si>
  <si>
    <t>Se dio cumplimiento a la entrega de los  servicio de evaluación del potencial mineral de las áreas de interés, lo cual corresponde a:
. Contrato 486:
1. Informe del estado y calidad de la información técnica. Informe de Carga de la información sísmica al sistema de procesamiento y generación de Shot gathers en formato SEGY.
2. Informe y datos del Procesamiento sísmico 2D programa: Montelíbano 2D-2023 hasta migración pre-apilado en tiempo - PSTM. 
3. Informe de Análisis post mortem y evaluación petrofísica de pozos disponibles. 
4. Informe y Backup de la interpretación sísmica de al menos cinco horizontes, correlación de pozos y generación de mapas en twt, profundidad, y de espesores.</t>
  </si>
  <si>
    <t>Contrato suscrito 486 de 2024.
Prestaciones de servicios profesionales para los contratos 175, 304, 328, 331, 339, 357, 412, 550 y 555</t>
  </si>
  <si>
    <t>Se dio cumplimiento a la entrega de los documento de investigación de manera satisfactoria, lo cual corresponde al contrato 455:
1. Postmorten: Base de datos integrada de cada pozo evaluado por cuenca, Marco geológico regional por cuenca. Análisis detallado del riesgo geológico asociado a la carga de hidrocarburos, entre otros análisis técnicos definidos en el contrato.
2. Reprocesamiento Bloques  RC-10B, RC-10 C, Magdalena, La pinta.
Prestaciones de servicios profesionales para los contratos para los contratos 304, 328, 331 y 357</t>
  </si>
  <si>
    <t>Contratos suscritos: 
455 y 551 de 2024.</t>
  </si>
  <si>
    <t>Se dio cumplimiento a la entrega de los documento de investigación de manera satisfactoria, lo cual corresponde a:
. Contrato 502:
1. Evaluación de la capacidad de Almacenamiento geológico de CO2 asociado a las formaciones terciarias de la Alta y Baja Guajira en el Caribe Colombiano.
. Contrato 504:
1. Informe de recopilación de la información de las áreas de interés para almacenamiento de CO2 en carbonatos.
2. Informe de análisis de la sedimentología y micropaleontología de las calizas.</t>
  </si>
  <si>
    <t>Contratos suscritos: 
502, 504 y 551 de 2024.</t>
  </si>
  <si>
    <t>Se dio cumplimiento a la entrega del documento metodológicos de manera satisfactoria, lo cual corresponde al contrato 505:
1. Informe del estado y calidad de la información técnica y geológica del área de estudio (esto incluye la evaluación de 3800 km de sísmica 2D, 86 pozos y los trabajos geológicos realizados dentro del área de estudio (11.072 km2)).
1A. Reproceso a PSTM de la línea sísmica más corta de cada programa sísmico. Esto equivale a 507.9 km de sísmica 2D.
2. 100% del reprocesamiento sísmico 2D hasta migración preapilado en tiempo – PSTM.
3. 100% del acondicionamiento del dato sísmico para AVO, modelamiento, análisis de atributos AVO y clasificación AVO.
4. 100% de la interpretación sísmica de al menos cinco horizontes, o relaciones de pozos y generación de mapas en TWT, profundidad y espesores.</t>
  </si>
  <si>
    <t>Contrato suscrito:
505 de 2024.</t>
  </si>
  <si>
    <t>De acuerdo con el Plan Nacional de desarrollo y políticas gubernamentales, no se adelantaron procesos competitivos de rondas para nuevas áreas exploratorias de hidrocarburos, por lo tanto no se ejecutan recursos en esta actividad de cadena de valor.</t>
  </si>
  <si>
    <t>claudia.alvarez@anh.gov.co</t>
  </si>
  <si>
    <t>Claudia Jeannette Alvarez Garcia</t>
  </si>
  <si>
    <t>Se dio cumplimiento a la entrega de los estudios de preinversión, lo cual corresponde a:
Contrato 490:
1. Informe mapas del procesamiento de los datos.
2. Mapa de Intensidad Magnética Total (IMT), Mapas Residuales de anomalía magnética total (Grid y PDF), y Mapas Residuales de anomalía magnética total reducida al polo, Mapa de primera derivada vertical (1DV) del campo magnético total, Mapa de segunda derivada vertical (2DV) del campo magnético total, Mapa de señal analítica de la anomalía magnética de campo total  y demás mapas técnicos.
3. Modelamiento 3D mediante la inversión del vector magnético- MVI.
4. Mapas y perfiles de interpretación.
5. Base de datos SQL Server y Proyecto GIS
Contrato 558:
1.  Análisis detallado de la conversión teórica de dióxido de carbono (CO₂) en productos de interés industrial.
2. Estudio de las limitaciones de las rutas no catalíticas para la conversión de CO₂ en productos de interés, como CO y metanol.</t>
  </si>
  <si>
    <t>Contratos suscritos: 
483, 490, 553, 558 de 2024 y adición convenio 710 de 2023 con Min Ciencias.</t>
  </si>
  <si>
    <t>Se dio cumplimiento a la entrega de los estudios de preinversión, lo cual corresponde a:
Contrato 493:
1. Informe con el análisis multimodal de la producción de H2, Mapa de viabilidad de desarrollo de proyectos distribuidos de producción de hidrogeno azul, Modelo novedoso de negocio de despliegue de producción distribuida de hidrógeno azul en Colombia, y Recomendaciones para la creación y/o actualización de políticas públicas que promuevan el desarrollo del potencial de Hidrogeno Azul en el país.</t>
  </si>
  <si>
    <t>Contratos suscritos: 
493 de 2024 y adición convenio 710 de 2023 con Min Ciencias.</t>
  </si>
  <si>
    <t>Se dio cumplimiento a la entrega de los documentos de investigación, lo cual corresponde a:
Contrato 419:
1. Adquisición, procesamiento e interpretación de datos de sensores remotos en áreas de interés para proyectos de exploración de energía Geotérmica, y  Adquisición, procesamiento e interpretación de datos de sensores remotos en zonas de interés para proyectos de exploración de Hidrógeno Natural (H2). Cartografía litológica y de alteraciones minerales, cartografía geobotánica e inventario y análisis de estructuras de tipo Fairy Circles en el norte de Colombia.
2. Adquisición, procesamiento e interpretación de datos de sensores remotos en zonas de interés para proyectos de exploración de Hidrógeno Natural (H2). Cartografía geobotánica e inventario y análisis de estructuras de tipo Fairy Circles a partir de sensores remotos aplicados a exploración de hidrógeno natural en el Occidente de Colombia, y Atlas del estado actual del almacenamiento geológico de CO2 en Colombia, mostrando puntos de captura, red de transporte y ubicación del almacenamiento.
Contrato 439:
1. Caracterización y análisis integral para desarrollar almacenamientos subterráneos de CO2 en estructuras geológicas asociadas a acuíferos salinos y yacimientos depletados O&amp;G en áreas libres.
2. Caracterización geológica de yacimientos depletados para uso y almacenamiento geológico de CO2 en el Valle Medio del Magdalena.</t>
  </si>
  <si>
    <t>Se dio cumplimiento a la entrega de los documentos de investigación, lo cual corresponde a:
Contrato 525:
1.  Estudio experimental a escala de laboratorio que evalúe y demuestre como las variables del proceso de síntesis de polímeros, afectan las propiedades del polímero y la eficiencia de los procesos de pirólisis en la obtención de hidrocarburos.
Contrato 526:
1.  Informe de la investigación centrada en la generación y almacenamiento de hidrógeno verde en Cartagena, Colombia.
Prestaciones de servicios profesionales para los contratos  375,447, 489 y 573</t>
  </si>
  <si>
    <t>'Carpeta compartida vicepresidencia técnica, gestión del conocimiento: V:\2-CONTRATOS VT\Contratos 2024</t>
  </si>
  <si>
    <t>Contratos suscritos: 
4939, 526, 525, 557 de 2024 y adición convenio 710 de 2023 con Min Ciencias.
Prestaciones de servicios profesionales para los contratos  375,447, 489 y 573</t>
  </si>
  <si>
    <t>La adición al convenio con Min Ciencias fue por un total de $28.000.000.000, el cual se estructuró de las 4 actividades de cadena de valor 1, 2, 4 y 5. Los componentes técnicos de la adición al convenio están enfocados en el cumplimiento de estas actividades propuestas de la estructuración del proyecto y se contara con la entrega de producto de Estudios de reinversión y Documentos de investigación, con el propósito de: generar conocimiento geológico y geocientífico y establecerá nuevos enfoques técnicos para la exploración en nuevas energías a promover técnicamente, generar nuevo conocimiento en fuentes energéticas no convencionales tales como el Hidrógeno natural y la Geotermia, además de contribuir al conocimiento de posibles reservorios para el almacenamiento de CO2 como mecanismos de descarbonización.
Dicho lo anterior, la adición del convenio con Min Ciencias enfocado en el fortalecimiento de los temas planeados de TE que incluye la financiación de proyectos de investigación, el cual consta de 5 líneas temáticas donde en todas se analiza información y se consolidan documentos que han sido seleccionados técnicamente para aportar al desarrollo y al potencial conocimiento en las Fuentes No Convencionales de Energía pactadas en el convenio. Por lo tanto, el cumplimiento de las metas de los productos se realizaran en la vigencia 2025</t>
  </si>
  <si>
    <t>Adición convenio 710 de 2023 con Min Ciencias.</t>
  </si>
  <si>
    <t>Cto 433 de 2024:La forma de pago es un único pago, por el total del valor del contrato, por lo cual se paga el equivalente a $1.299.871.206. El mantenimiento, actualización, soporte, entrenamiento y asistencia EEAP de ARCGIS conforme al contenido de la propuesta OP 29585 (cotización 32791) y anexos realizada por el distribuidor exclusivo ESRI Colombia SAS y el ESET Id: 1626151, tiene una duración de 15 meses contados a partir del acta de inicio del contrato.
Cto 547 de 2024 541. Realizar la modernización de Studio Manager para Petrel en su última versión estable liberada por el fabricante por valor de $402,029,600; con dos pagos por valor del 50% del contrato c/u.
Cto 579 de 2024 618. Contratar el mantenimiento, actualización y soporte de Envi. Un único pago por el valor total del contrato $60.000.000 (cuentas por pagar)</t>
  </si>
  <si>
    <t>Disminución de $1.151.805.794 del presupuesto asignado por traslado presupuestal (rubro A-05-01-01-004-007).</t>
  </si>
  <si>
    <t>Ctos. 20, 34, 69, 70, 73, 74, 88, 91, 97, 101, 103, 111, 112, 160, 161, 167, 222, 240, 377, 429, 479, 530 y 533</t>
  </si>
  <si>
    <t>Disminución de $349.737.600 del presupuesto asignado por traslado presupuestal (rubros A-05-01-02-008-002 y A-05-01-02-008-003).</t>
  </si>
  <si>
    <t>Durante la vigencia 2024 se adelanto el siguiente contrato: 
i) No.521 de 2024 - “Contratar el apoyo logístico para la realización del Primer Congreso ANH "Los Hidrocarburos en la Transición Energética"”. Este contrato hace parte del objetivo específico de “Mejorar la atracción de inversiones potenciales al país respecto de los energéticos de competencia de la ANH”.</t>
  </si>
  <si>
    <t>W:\2024\CONTRATACION MISIONAL\CONTRACTUAL\CONTRATO 521 DE 2024 I DO SAS</t>
  </si>
  <si>
    <t>Durante la vigencia 2024 se han suscrito los siguientes contratos - Participación estratégica en eventos: 
I.	No.271 - “Contratar la participación estratégica de la ANH en la semana Arpel – Naturgas 2024”, 
II.	No. 295 - “Contratar la participación estratégica de la ANH en el 3er Congreso Internacional de Hidrogeno”,  
III.	No. 299 - “Contratar la participación estratégica de la ANH en el "Colombia Investment Roadshow 2024”. 
IV.	No. 383 - Contratar la participación estratégica de la ANH en la 1ra edición de la Convención de Exploración Energética: Camino a la coexistencia.
V.	No. 392. Contratar la participación estratégica de la ANH en el III Gran Foro ACP: Hechos de Sostenibilidad.
VI.	No. 473. Contratar la participación estratégica de la ANH en XXI Congreso Colombiano de Petróleo, Gas y Energía 2024.
VII.	No. 476 - Contratar la participación estratégica de la ANH en el 6º Congreso Internacional del GLP
VIII.	No. 478 - Contratar la participación estratégica de la ANH en la XVI Semana Técnica de Geología, Ingeniería Geológica y Geociencias
IX.	No. 484 - Contratar la participación estratégica de la ANH en la 41ª Conferencia Energética Colombiana - ENERCOL
X.	No. 494 - Contratar la participación estratégica de la ANH en la II Semana Internacional de Recursos Energéticos del Subsuelo
XI.	No. 497 - Contratar la participación estratégica de la ANH en la 3era Edición: "Día ACGGP" 
XII.	No. 514 - Contratar la participación estratégica de la ANH en el evento "UPTC: Ingeniería Geológica 45 años"  
XIII.	No. 515 -  Contratar la participación estratégica de la ANH en la VII Cumbre del Petróleo, Gas y Energía   
XIV.	No. 524 - Contratar la participación estratégica de la ANH en la Feria de las economías de la vida - FEV.
XV.	No. 536 - Contratar la participación estratégica de la ANH en el 2º Congreso de Hidrógeno y Eficiencia Energética.
XVI.	No. 563 -Contratar la participación estratégica de la anh en el congreso nacional de derecho minero energético
XVII.	No. 565 -Contratar la participación estratégica de la anh en el evento aapg energy summit
XIII.	No. 570 -Contratar la participación estratégica de la anh en el foro regulatorio internacional 2024.
De igual forma, se realizó la contratación de la Membresía al Comité Colombiano del WEC
Al cierre de la Vigencia 2024, la ANH participó en 18 eventos de los 12 planeados inicialmente y que posteriomente fueron ajustados a 15 eventos en la Plataforma Integrada de Inversión Pública - PIIP. Con el ajuste mencionado en la PIIP, el cumplimiento a la fecha es de 120%, (18/15).
Estos contratos hacen parte del objetivo específico de “Mejorar la atracción de inversiones potenciales al país respecto de los energéticos de competencia de la ANH”.</t>
  </si>
  <si>
    <t>W:\2024\PLANEACIÓN Y PRESUPUESTO\Seguimiento Mensual</t>
  </si>
  <si>
    <t>Se realizó la contratación de dos profesionales de apoyoi a temas misionales, así: Un (1) profesional especializado para brindar soporte en la construcción y ejecución de los procesos reglamentarios y de asignación de energías renovables asignados a la Agencia Nacional de Hidrocarburos, un profesional del área jurídica para llevar a cabo la ejecución de los procesos y actividades a cargo de la VPAA, un profesional para brindar soporte en la construcción y ejecución de los procesos reglamentarios y de asignación de energías renovables y un profesional para prestar servicios profesionales especializados en materia jurídica . 
Se incluye el valor de impuestos que se han venido cargando al presupuesto de inversión de la VPAA.
Estos contratos hacen parte del objetivo específico de “Articulación de los mecanismos utilizados en la adjudicación de áreas con potencial energético de competencia de la ANH al escenario nacional e internacional de transición energética  ”.</t>
  </si>
  <si>
    <t>W:\2024\CONTRATACION MISIONAL\CONTRACTUAL</t>
  </si>
  <si>
    <t>Se realizó la contratación  de la suscripción a la herramienta de investigación sobre el mercado de Petróleo, Gas y Energías Renovables.
Este contrato hace parte del objetivo específico de “Articulación de los mecanismos utilizados en la adjudicación de áreas con potencial energético de competencia de la ANH al escenario nacional e internacional de transición energética  ”.</t>
  </si>
  <si>
    <t>W:\2024\SUPERVISORES\Supervisor Carlos Novoa\Propuesta Herramientas del Sector</t>
  </si>
  <si>
    <t>Se realizó la contratación de la empresa para la traducción oficial de los documentos para la ANH.
Se realizó la contración del servicio de auditoría externa para verificar el correcto desarrollo del Proceso competitivo para el otorgamiento del Permiso de Ocupación Temporal sobre el área convocada en la primera ronda, denominada "Caribe Central", con destino al desarrollo de proyectos de generación de energía eólica costa afuera.
Estos contratos hacen parte del objetivo específico de “Articulación de los mecanismos utilizados en la adjudicación de áreas con potencial energético de competencia de la ANH al escenario nacional e internacional de transición energética  ”.</t>
  </si>
  <si>
    <t>W:\2024\CONTRATACION MISIONAL\CONTRACTUAL\CONTRATO 511 DE 2024</t>
  </si>
  <si>
    <t>Se realizo la contratación de la empresa ACIPET, para el diseño de estrategias para adelantar para el ingreso a territorios con potencial de generación de fuentes no convencionales de energía renovable (FNCER) con el fin de facilitar la implementación y desarrollo de proyectos, así como la integración y colaboración efectiva de los actores involucrados</t>
  </si>
  <si>
    <t>W:\2024\CONTRATACION MISIONAL\CONTRACTUAL\</t>
  </si>
  <si>
    <t>Se realizo la contratación de la empresa ACIPET, para la preparación de contenidos, organizacion y ejecucion de sesiones de socializacion en territorio y levantamiento de informacion relacionada con la comprension y apropiacion de las iniciativas asociadas con la politica nacional de transicion energetica justa tej</t>
  </si>
  <si>
    <t>Se cerraron 22 trámites (14 solicitudes de plazo, 1 Modificación de área, 6 Modificación y/o Reducción Garantía y 1 Ajuste de PTE). Durante este periodo se recibieron 22 trámites para un total acumulado de 189, de los cuales a 31-dic-24 se encuentran 16 trámites abiertos, 63% de ellos con gestión inferior a 30 días. Este periodo cerró la vigencia coservando la tendencia a la baja en trámites abiertos, reflejando la importancia que reviste la oportuna atención del usuario externo.</t>
  </si>
  <si>
    <t>Seguimiento a la produccion\ESTADISTICAS\INDICADORES\INDICADORES 2024\12. diciembre_2024\Soporte\BD_Control de Tiempos Trámites 31-dic24.xlsx</t>
  </si>
  <si>
    <t>Durante el cuarto trimestre de la vigencia se gestionó 1 PLEX (cumple) para un acumulado de  157 PLEX (157 cumplen);  Se destaca que el resultado promedio de la vigencia 11,5 dias, se encontró por debajo de la meta prevista 13 días, indicando la estabilidad en la gestión así como la madurez de este indicador.</t>
  </si>
  <si>
    <t>Seguimiento a la produccion\ESTADISTICAS\INDICADORES\INDICADORES 2024\12. diciembre_2024\Soporte\BD_Seguimiento Informes_Consolidado 31-dic-24.xlsx</t>
  </si>
  <si>
    <t>Al corte 31 de diciembre del 2024 se tienen estimados y establecidos los Fondos de Abandono de 37 áreas devueltas y 161 Áreas en Periodo de Explotación/Producción, con lo cual se alcanzó la meta prevista. Si bien a lo largo de la vigencia el comportamiento de este indicador encendió las alarmas, se implementaron los correctivos necesarios en la gestión de estimación de FA, refelejando finalmente el cumplimiento de las expectativas previstas.</t>
  </si>
  <si>
    <t>Seguimiento a la produccion\ESTADISTICAS\INDICADORES\INDICADORES 2024\12. diciembre_2024\Soporte\BD_Estimacion_Fondos Abandono_Inventarios_31-dic-24.xlsx</t>
  </si>
  <si>
    <t>Se hizo analisis del documento presentado por el Archivo Genera de la Nación, por concepto del contrato No. 650 del 2023 cuyo objeto es "489. diagnostico integral de archivo de la ANH y lo inherente a este; el cual fue socializado por el mismo AGN el dia 15 de diciembre del 2023.  El Archivo General de la Nación – AGN, mediante número de documento AGN-2-2024-03156, radicado oficial ANH 20241000439042 ID 1615081 del día 22 de mayo de 2024; en uso de las facultades conferidas en la Ley 594 de 2000 “Ley General de Archivos” como Entidad rectora de la Política Archivística del País y ente de control en materia archivística, notifica la reprogramación de la Visita técnica para los días 11,12 y 13 de junio de 2024 en las instalaciones de la AHN, el cual se desarrolla de acuerdo a la planeación y requerimientos del personal del AGN.
En el ejercicio de la visita técnica; el AGN, menciona que la entidad recibirá un informe con los hallazgos y aspectos a mejorar por la entidad; sin embargo, a la fecha no hemos recibido dicho informe y/o retroalimentación para iniciar la planeación de las acciones preventivas, correctivas, así como la implementación de las mismas. Una vez el AGN aporte los resultados de la visita técnica se realizará un solo análisis el cual se dará a conocer en las areas que intervienen en el proceso. 
Se hicieron estudios de mercado y,
Se proyectaron los estudios previos parala contratación</t>
  </si>
  <si>
    <t>Se adjunta carpeta formato .Zip con las siguientes evidencias: 
1. Presentación de resultados del diagnostico integral de archivo socializado en la entidad el día 15 de diciembre del 2023.
2. Ruta de acción aportada por el AGN en el desarrollo del contrato No. 650 del 2023.
3. Solicitud oficial al AGN de los resultados de la visita tecnica realizada los días 11, 12 y 13 de junio del 2024.
4, Estudios de mercado
5, Proyectos de pliegos de condiciones</t>
  </si>
  <si>
    <t>Se adelantaron los procesos contractuales previstos en en el PAA, a excepción de la adquisición del vehiculo de Presidencia, cuyo proceso fue declarado desierto.</t>
  </si>
  <si>
    <t>Contrato y ordenes de comprar durante 2024. Se evidencian en el aplicativo SECOP y en la carpeta compartiva administrativa, sub carpeta contratos.</t>
  </si>
  <si>
    <t>Jorge Edisson Sanabria González</t>
  </si>
  <si>
    <t>jorge.sanabria@anh.gov.co</t>
  </si>
  <si>
    <t>Se tiene publicado en la página web de la entidad el Informe de medición y percepción ciudadana 2024. 
Se publicó solamente un informe en la vigencia 2024 en razón a que durante todo el año solamente se recibió la retroalimentación de 38 ciudadanos</t>
  </si>
  <si>
    <t>https://www.anh.gov.co/documents/25671/Informe_de_medici%C3%B3n_y_percepci%C3%B3n_ciudadana_2024.pdf</t>
  </si>
  <si>
    <t>Al cierre de 2024 sobre el total de la apropiación vigente de $382.525 millones en inversión, se constituyeron compromisos por valor de $365.640 millones, y obligaciones por $244.935 millones.</t>
  </si>
  <si>
    <t>Se realizaron los monitoreos del Plan de Transparencia y Etica Pública, fueron entregados a la oficina de control interno para su respectivo seguimiento.Este es un indicador acumulado</t>
  </si>
  <si>
    <t>Carpeta compartida Planeación-Publica Z:\PLAN ANTICORRUPCIÓN\PLAN ANTICURRUPCIÓN 2024\</t>
  </si>
  <si>
    <t>Se realizó monitoreo del primer semestre</t>
  </si>
  <si>
    <t>SIGECO</t>
  </si>
  <si>
    <t>Durante la vigencia 2024 se realiza la revisión de las caracterizaciones de los proceso y se encuentra en la plataforma SIGECO</t>
  </si>
  <si>
    <t>Durante la vigencia 2024 se atendieron todos los requerimientos de los módulos de documentos, indicadores, riesgos y planes de mejoramiento solicitados por los líderes o facilitadores de los procesos.</t>
  </si>
  <si>
    <t>Se presenta la calificación de la evaluación del modelo a través de la herramienta FRURAG II, que arroja el resultado según la variables evaluadas.</t>
  </si>
  <si>
    <t>DAFP</t>
  </si>
  <si>
    <t>Durtante la vigencia 2024 se suscribió el contrato 417 con la compañía ITS Soluciones estratégicas SAS con el fin de prestar el servicio de soporte y mantenimiento del Sistema Integral de Gestión y Control - SIGECO</t>
  </si>
  <si>
    <t>Diana Constanza Rojas Rubio</t>
  </si>
  <si>
    <t>diana.rojas@anh.gov.co</t>
  </si>
  <si>
    <t>En el mes de Noviembre-Diciembre, se realizó la encuesta de satosfacción Al personal de planta de la ANH.</t>
  </si>
  <si>
    <t xml:space="preserve">Cuadro de mando BCS - TALENTO HUMANO en la Dirección: 
</t>
  </si>
  <si>
    <t xml:space="preserve">Se cumplieron con las actividades programadas para la vigencia, pendiente tramites de pago a facturas </t>
  </si>
  <si>
    <t>Resutados dados por el DAFP</t>
  </si>
  <si>
    <t xml:space="preserve">Se encuentran en la plataforma de gestión documental Control Doc y la carpeta de dichas Instancias está en la Ruta: https://anhcol.sharepoint.com/:u:/r/sites/GALC/SitePages/Home.aspx?csf=1&amp;web=1&amp;share=ETOmfk2uB6xAk8-ri9iPlfkBL6sl1AW5EZX5KyzESe3yKw&amp;e=hbR665 </t>
  </si>
  <si>
    <t>Se ha dado respuesta a 1/1 peticiones allegadas a la GALC</t>
  </si>
  <si>
    <t xml:space="preserve">En el segundo semestre se da un cumplimiento de la meta  al 100% según la base de datos de procesos judiciales y el registro del sistema litigioso del Estado denominado Ekogui, se radicaron 5  demandas,   7 conciliaciones prejudiciales y  90 acciones de tutela, las cuales se atendieron en tiempo conforme a los términos legales. Igualmente se  recibieron 1.314 requerimientos judiciales en procesos de restitución de tierras, los cuales se atendieron en los términos legales.  Se atendieron  25  Derechos de petición. (DEFENSA JUDICIAL)  Se cumplió con los términos procesales acorde con la naturaleza de cada una de las acciones que fueran presentadas a favor o en contra  de la ANH, tanto en etapa  extra judicial como judicial </t>
  </si>
  <si>
    <t>Aplicativo EKOGUI Y Base de datos Estado de procesos judiciales Z:\Procesos-   Carpetas de procesos y Reparto, Z:\Conciliaciones, Z:\Arbitraje​ </t>
  </si>
  <si>
    <t>En el segundo semestre, el indicador muestra un cumplimiento del 100 % con respecto a la meta establecida, donde se atendieron 412 solicitudes  contratación, discriminado de la siguiente manera: se gestionó la suscripción de 164 contratos, 232 modificaciones y 16 ordenes de compra generadas por CCE derivadas de acuerdos marco,  prueba de la información se encuentra en la Base de Datos de Contratación Administrativa de la OAJ y de acuerdo con lo establecido en la Ley 80 de 1993 y demás normas concordantes</t>
  </si>
  <si>
    <t xml:space="preserve">Base datos de la contratacion Administrativa de la OAJ
Z:\BASE DE DATOS DE LA ENTIDAD 2003 A 2023\BASE DE DATOS DE LA ENTIDAD
</t>
  </si>
  <si>
    <t>En el cuarto trimestre del año 2024 se da un cumplimiento de la meta al 118% por lo siguiente: se resolvieron en total 64 conceptos con un promedio de respuesta de 14,4 días por trámite,  lo que se encuentra dentro del margen de respuesta oportuna establecido por la OAJ en  los Acuerdos de Niveles de Servicio adoptados desde el año 2020, correspondiente a 15 días hábiles.</t>
  </si>
  <si>
    <t xml:space="preserve"> \\htchmydocs.anh.gov.co\sperfiles\maribel.rodriguez\My Documents\SIGECO\PLAN DE ACCION\PLAN DE ACCION 2024
</t>
  </si>
  <si>
    <t>Al interior de la entidad no se apropió presupuesto para el desarrollo de esta actividad</t>
  </si>
  <si>
    <t>Sandra Mireya Ramírez Fernández</t>
  </si>
  <si>
    <t>sandra.ramirez@anh.gov.co</t>
  </si>
  <si>
    <t>De acuerdo con el informe de supervisión Radicado 20241500766273 Id: 1694001 del 27 de diciembre de 2024, se recibió el documento técnico de gobierno de datos V1. Dicho documento corresponde al proyecto N.1 Definir e implementar el Gobierno de Datos del PETI.Una revisado los documentos por parte de los profesionales de OTI ANH, se enviarán las respectivas observaciones al contratista para ser ajustado.  Estos documentos son el resultado de la aplicación de la metodología CoCreArE. Su contenido
está sujeto a cambios y ajustes en función de los avances del proyecto, siguiendo el enfoque iterativo de esta metodología.
- De acuerdo con el informe de supervisión Radicado 20241500766273 Id: 1694001 del 27 de diciembre de 2024, se recibió el documento técnico de la arquitectura de referencia y la arquitectura de solución para la interoperabilidad de los sistemas de información V1, el cual se encuentra en revisión y corresponde al proyecto N.3 Fortalecimiento de las capacidades institucionales para la interoperabilidad de información del PETI. -Una revisado los documentos por parte de los profesionales de OTI ANH, se enviarán las respectivas observaciones al contratista para ser ajustado.  Estos documentos son el resultado de la aplicación de la metodología CoCreArE. Su contenido
está sujeto a cambios y ajustes en función de los avances del proyecto, siguiendo el enfoque iterativo de esta metodología.</t>
  </si>
  <si>
    <t>Z:\CONTRATOS 2024\1-Personas Naturales\12. CTO OMAR\Precontractual
Z:\CONTRATOS 2024\1-Personas Naturales\13. CTO 356-2024 WILLIAM J CLAVIJO B\Precontractual
Z:\CONTRATOS 2024\1-Personas Naturales\14. CTO MAURICIO SMITH
Z:\CONTRATACION OTI\CONTRATOS 2024\2-Personas Jurídicas\19.CTO 538 de 2024 - ESTRATEGIA INTEGRAL CONTINUIDAD
Z:\CONTRATACION OTI\CONTRATOS 2024\1-Personas Naturales\21. CTO EDGAR GODOY-NO INICIADO</t>
  </si>
  <si>
    <t>De conformidad con la estructuracion del contrato  538 del 2024, el cual se encuentra alianeado a la metodologia CoCREArE que se compone de cuatro fases, entregando productos y servicios en la fase de armado, el avance de la ejecucion de los recursos se reportara al llegar a esta fase, ya que no es posible determinar valores unitarios en fases anteriores.</t>
  </si>
  <si>
    <t>Se contó con la Orden de Compra 1177684 vigente hasta el 26 de abril de 2024 amparada en la autorización de vigencia futura  50223 - RP 524 del 2024. Al finalizar  no se le dio continuidad a la prestacion de los  servicios que amparaba esta orden de compra.
Se suscribio el contrato 538 de 2024 para prestar servicios para el diseño e implementación de una estrategia integral de continuidad del negocio en la Agencia Nacional de Hidrocarburos, en el marco del direccionamiento estratégico de la entidad.</t>
  </si>
  <si>
    <t>Se han adelantado la contratación de quince (15) personas naturales para contratos para contar con el apoyo técnico, profesional y especializado de soporte y desarrollo a servicios, infraestructura, aplicaciones y gestión administrativa.</t>
  </si>
  <si>
    <t>Se solicita ajustar la meta a 15  teniendo en cuenta que se han tenido que contratar mas personas naturales para atender los servicios que cubria la orden de compra 1177684 y la cual finalizo el 26 de abril de 2024 y cubrir necesidades en la propia dinamica interna de la Agencia considerando el aumento de personal en las diferentes dependencias que demandan mas servicios de la OTI. Se liberaron $28.566.668</t>
  </si>
  <si>
    <t xml:space="preserve">
Se han suscrito los siguientes contratos con corte a reportar:
(i) Se contrato la  suscripción anual de Adobe Acrobat Pro DC para la generación y edición de documentos. OC 123746 de 2024.
(ii) Se contrato la adquisición y renovación de la suscripción de la suite de office 365 para el manejo de correos, ofimática incluido licencias de Power BI Pro de la ANH. OC 125949 DE 2024
Se suscribio la Orden de Compra 135845 de 2024 Adquisicion de licenciamiento Microsoft para usuario final de ofimatica y licencia adobe creative cloud.
(iii) Se contrato la renovación y adquisición de créditos de Microsoft Azure para mantenimiento de la infraestructura en la nube de la ANH. OC 130818 de 2024.
(iv)Se suscribio el contrato N. 202 de 2024 -Adquirir la renovación del soporte y mantenimiento del agente Virtual SILVIAA-.
(vi) Se suscribio el contrato 503 de 2024 para la renovación sobre el derecho de uso del direccionamiento de IPV6 2801:11: 4800/48 de propiedad de la ANH, por el termino de 1 año
(v)Contratar renovación Antivirus: -Se gestiono la adquisición del antivirus con funcionalidad EDR, para su posterior implementación, en el marco del contrato 538 de 2024 para prestar servicios para el diseño e implementación de una estrategia integral de continuidad del negocio en la Agencia Nacional de Hidrocarburos, en el marco del direccionamiento estratégico de la entidad.</t>
  </si>
  <si>
    <t>El indicador de trámites de la GSCE muestra un cumplimiento de 97,7% respecto a la meta establecida para el mes de diciembre (se estableció una meta del 90% en la respuesta de los trámites). Se respondieron 259 de los 296 trámites que se tenían acumulados al corte del 31 de diciembre de 2024. 
Este resultado se debe a los lineamientos establecidos por la Gerencia y el buen desarrollo de las actividades del personal de la GSCE.
Para la medición del indicador no se tienen en cuenta los trámites asociados a Terminaciones, Liquidaciones y Devoluciones de áreas, debido a que requieren un período de tiempo amplio para su resolución.</t>
  </si>
  <si>
    <t>Base de datos de Trámites 2024 GSCE, disponible en la siguiente ruta: \\servicios.anh.gov.co\sservicios\GSE\Actualización Trámites\Actualización BD Trámites</t>
  </si>
  <si>
    <t>El acumulado hasta el mes de octubre de 2024 es el siguiente:
ENERO 3 POZOS PERFORADOS
1. Contrato E&amp;P VSM-3; Pozo Eagle I-1, Inicio perforación 12-dic-23; T.D: 3-ene-24, A3.
2. Contrato E&amp;P VMM-39; Pozo San Diego-1X, Inicio perforación 25-dic-23; T.D: 19-ene-24, A3.
3. Contrato E&amp;P PERDICES; Pozo Milonga-1, Inicio perforación 10-nov-23; T.D: 29-ene-24, A3
FEBRERO 1 POZO PERFORADO
4. Contrato E&amp;P VMM-32; Pozo Machín-1ST, Inicio perforación 18-feb-24; T.D: 22-feb-24, A3
MARZO 2 POZOS PERFORADOS
5. Contrato E&amp;P VIM-21; Pozo Pomelo-1, Inicio perforación 19-feb-24; T.D: 3-mar-24, A2c.
6. Contrato de Asociación CHIPIRON; Pozo CH W-01, inicio perforación 10-mar-24; TD: 20-mar-24, A2c.
ABRIL 2 POZOS PERFORADOS
7. Contrato E&amp;P VIM-21; Pozo Chontaduro-1, Inicio perforación 2-abr-24; T.D: 8-abr-24, A2b.
8. Contrato E&amp;P CHAZA; Pozo Costayaco-62, inicio perforación 8-abr-24; TD: 17-abr-24, A2c
MAYO 3 POZOS PERFORADOS
9. Contrato de Asociación Fortuna; Pozo Rocoto-1HZ, Inicio perforación 9-may-24; T.D: 21-may-24, A2a.
10. Contrato de E&amp;P LLA-123; Pozo Toritos Norte-1, Inicio perforación 29-abr-24; T.D: 23-may-24, A2c.
11. Contrato de E&amp;P CPO-5; Pozo Cisne-1X, Inicio perforación 22-abr-24; T.D: 30-may-24, A2c.
JUNIO 0 POZOS PERFORADOS
JULIO 1 POZO PERFORADO
12. Contrato de E&amp;P CPO-5; Pozo Lark-1, Inicio perforación 27-jun-24; T.D: 26-jul-24, A3.
AGOSTO 4 POZOS PERFORADOS
13. Contrato de Asociación Rondón; Pozo Caripeto-1, Inicio perforación 12-ago-24; T.D: 20-ago-24, A2c.
14. Contrato de E&amp;P LLA-123; Pozo Toritos Sur-1, Inicio perforación 5-ago-24; T.D: 27-ago-24, A2c.
15. Contrato de E&amp;P VELASQUEZ-2; Pozo Velásquez-365 W, Inicio perforación 29-jul-24; T.D: 28-ago-24, A3.
16. Contrato de E&amp;P CPO-11; Pozo Jupiter-1, Inicio perforación 21-ago-24; T.D: 28-ago-24, A3.
SEPTIEMBRE 2 POZOS PERFORADOS
17. Contrato de E&amp;P CPO-5; Pozo Cante Flamenco-2, Inicio perforación 14-ago-24; T.D: 02-sep-24, A2c.
18. Contrato de E&amp;P VIM-5; Pozo Cardamomo-1, Inicio perforación 8-ago-24; T.D:  4-sep-24, A3.
OCTUBRE 1 POZO PERFORADO
19. Contrato de E&amp;P LLA-123; Pozo Bisbita Este-1, Inicio perforación 10-sep-24; T.D: 02-oct-24, A2a.
NOVIEMBRE 4 POZOS PERFORADOS
20. Contrato de E&amp;P LLA-123; Pozo Saltador-2, Inicio perforación 18-oct-24; T.D: 05-nov-24, A2c.
21. Contrato de E&amp;P JOROPO; Pozo Kimbo-1, Inicio perforación 28-oct-24; T.D: 7-nov-24, A3.
22. Contrato de E&amp;P ESPERANZA; Pozo Kite-1, Inicio perforación 7-nov-24; T.D: 15-nov-24, A2c.
23. Convenio de E&amp;E UPAR; Pozo Arbolito Norte-1, Inicio perforación 25-oct-24; T.D: 16-nov-24, A3.
tiene menú contextual
24. Contrato de E&amp;P VIM-21; Pozo Pibe-1, Inicio perforación 23-mov-24; T.D:1-dic-24, A2c.
25. Contrato de E&amp;P JOROPO; Pozo Caliche-1, Inicio perforación 28-nov-24; T.D: 4-dic-24, A3.
26. Contrato de E&amp;P LLA-122; Pozo Arantes-1ST4, Inicio perforación 30-sep-24; T.D: 11-dic-24, A3.
27.  Contrato de Asociación TAPIR; Pozo Albert-1ST, Inicio perforación 8-dic-24; T.D: 13-dic-24, A3</t>
  </si>
  <si>
    <t>La adquisición de sísmica para acumulada hasta el mes de octubre 2024 es la siguiente:
1. Contrato: TEA VMM-4-1
Programa: CESAR 3D 2023
Total sísmica 3D: 108,18 Km²
Total Km Programa Sísmico: 173,088 Km 2D Equivalente
Fecha de Inicio Topografía: 11-oct-23
Fecha de Inicio Perforación:  4-nov-23
Fecha de Inicio Registro:  5-dic-23
Fecha Fin Registro: 5-ene-24
Avance Sísmica: 100 %
2. Contrato: E&amp;P VIM-5
Programa: MACAO 3D
Total sísmica 3D: 248,99 Km²
Total Km Programa Sísmico: 397,584 Km 2D Equivalente
Fecha de Inicio Topografía: 19-oct-23
Fecha de Inicio Perforación: 11-nov-23  
Fecha de Inicio Registro: 5-ene-24
Fecha Fin Registro: 18-ene-24
Avance Sísmica: 100%
3. Contrato: N/A - "ANH"
Programa: MONTELIBANO-2D
Total sísmica 2D: 250,80 Km
Total Km Programa Sísmico: 250,80 Km 2D Equivalente
Fecha de Inicio Topografía: 15-sep-23
Fecha de Inicio Perforación:  17-oct-23
Fecha de Inicio Registro: 5-dic-23
Fecha Fin Registro: 4-ene-24
Avance Sísmica: 100%
4. Contrato: E&amp;P LLA-104
Programa: LLA-104 3D
Total sísmica 3D: 300,32 Km²
Total Km Programa Sísmico: 480,512 Km 2D Equivalente
Fecha de Inicio Topografía: 20-oct-23
Fecha de Inicio Perforación:  9-nov-23
Fecha de Inicio Registro: 22-dic-23
Fecha Fin Registro: 9-feb-24
Avance Sísmica: 100%
5. Contrato: E&amp;P LLA-86
Programa: LLA-86 3D
Total sísmica 3D: 352,88 Km²
Total Km Programa Sísmico: 564,61 Km 2D Equivalente
Fecha de Inicio Topografía: 28-nov-23
Fecha de Inicio Perforación: 13-dic-23
Fecha de Inicio Registro: 6-feb-24
Fecha Fin Registro: 7-mar-24
Avance Sísmica:100%
6. Contrato: E&amp;E LA LOMA
Programa: MECHOACAN 3D
Total sísmica 3D: 32,71 Km²
Total Km Programa Sísmico: 52,34 Km 2D Equivalente
Fecha de Inicio Registro y Procesamiento: 6-dic-23
Fecha de Fin Registro y Procesamiento: 31-mar-24
Avance Sísmica: 100%
7. Contrato: E&amp;P CPO-5
Programa: CPO5-NE 3D-2023
Total sísmica 3D: 471 Km²
Total Km Programa Sísmico: 753,6 Km 2D Equivalente
Fecha de Inicio Topografía: 3-ene-24
Fecha de Inicio Perforación: 24-ene-24
Fecha de Inicio Registro: 11-mar-24
Fecha Fin Registro: 15-abr-24
Avance Sísmica: 100%
8. Contrato: E&amp;P LLA-119
Programa: LLANOS 119-3D
Total sísmica 3D: 80 Km²
Total Km Programa Sísmico:128 Km 2D Equivalente
Fecha de Inicio Topografía: 25-mar-24
Fecha de Inicio Perforación: 9-abr-24
Fecha de Inicio Registro: 30-abr-24
Fecha Fin Registro: 6-may-24
Avance Sísmica: 100%
9. TEA VMM-14 1
Programa: YACOPI 2023 3D
Total sísmica 3D: 145,82 Km²
Total Km Programa Sísmico: 233,31 Km 2D Equivalente
Fecha de Inicio Topografía: 14-feb-24
Fecha de Inicio Perforación: 16-mar-24
Fecha de Inicio Registro: 7-may-24
Fecha Fin Registro: 25-jun-24
Avance Sísmica: 100%
10.Contrato: TEA VMM-65
Programa: YACOPI 2023 3D
Total sísmica 3D: 47,61 Km²
Total Km Programa Sísmico: 76,18 Km 2D Equivalente
Fecha de Inicio Topografía: 26-abr-24
Fecha de Inicio Perforación: 29-abr-24
Fecha de Inicio Registro: 7-jun-24
Fecha Fin Registro: 25-jun-24
Avance Sísmica: 100%
11. Contrato: E&amp;P SN-26
Programa: COROZO-3D
Total sísmica 3D: 100,84  Km²
Total Km Programa Sísmico: 161,34 Km 2D equivalente
Fecha de Inicio Topografía: 17-abr-24
Fecha de Inicio Perforación: 8-may-24
Fecha de Inicio Registro: 18-jul-24
Fecha Fin Registro: 28-ago-24
Avance Sísmica: 100%
12. Contrato: E&amp;P COR-9
Programa: COR9-3D
Total sísmica 3D: 83  Km²
Total Km Programa Sísmico: 132,8 Km 2D equivalente
Fecha de Inicio Topografía: 22-may-24
Fecha de Inicio Perforación: 13-jun-24
Fecha de Inicio Registro: 28-jul-24
Fecha Fin Registro: 28-ago-24
Avance Sísmica: 100%</t>
  </si>
  <si>
    <t>El indicador de trámites de la GSCE muestra un cumplimiento del 106%  respecto a la meta establecida para el cuarto trimestre. De los 1867 trámites que se habian rebibido al 31 de diciembre de 2024, se cerraron un total de 1580. Cabe resaltar que la meta establecida se calculó teniendo en cuenta las cifras de los tres años anteriores y las situaciones particulares que se presentaron para la obtención de las cifras en cada uno de esos años. Durante el trimestre, el equipo de garantías de la GSCE a cargo de los trámites estaba conformado por cinco personas, una de planta y cuatro contratistas.</t>
  </si>
  <si>
    <t>Base de Datos Gestión de Contratos en Exploración 2024 - Garantías</t>
  </si>
  <si>
    <t>Documentos soportes de las actividades ejecutadas con base en el PAAI-2024: 109 actividades ejecutadas de 110 actividades programadas</t>
  </si>
  <si>
    <t>Rosario Del Pilar Ramos Díaz</t>
  </si>
  <si>
    <t>rosario.ramos@anh.gov.co</t>
  </si>
  <si>
    <t>Se desarrollaron mesas departamentales, orientadas a la prevencion y atencion  de la conflictividad en los diferentes territorios con actividades de exploracion y produccion de hidrocarburos.</t>
  </si>
  <si>
    <t>informe de supervision numero 4 del convenio</t>
  </si>
  <si>
    <t>Nasly Jhoana Maldonado</t>
  </si>
  <si>
    <t>nasly.maldonado@anh.gov.co</t>
  </si>
  <si>
    <t>Se entrega caracterización ambiental del área disponible para el desarrollo de proyectos de generación de energía eólica – galerazamba y caracterización de las comunidades del bentos marino del área de interés para el establecimiento de potenciales parques eólicos costa afuera en la guajira, adicional a ello una estrategia de comunicaciones en el marco del convenio 427 de 2024</t>
  </si>
  <si>
    <t>Informe de supervision final del convenio</t>
  </si>
  <si>
    <t>Se diseñaron, presentaron y avalaron los planes de trabajo conjunto (ANH-Corporaciones autonomas regionales) para la generacion de capacidades en materia ambiental  para la  exploracion y produccion de hidrocarburos.</t>
  </si>
  <si>
    <t>planes de trabajo de las corporaciones autonomas</t>
  </si>
  <si>
    <t>Se formularon 41 iniciativas de inversion social en el territorio, aumentando la cifra incialmente establecida, ello con el proposito de tener un mayor alcance en los territorios donde incluso no se habia llegado con estos esfuerzos institucionales.</t>
  </si>
  <si>
    <t>Fichas tecnicas para la formulacion de inciativas.</t>
  </si>
  <si>
    <t>Arbey Avendaño</t>
  </si>
  <si>
    <t>arbey.avendano@anh.gov.co</t>
  </si>
  <si>
    <t>En los compromisos se refleja una disminución debido a la liberación de los recursos que no se iban a ejecutar en la vigencia</t>
  </si>
  <si>
    <t>Durante el año 2024, se tramitaron por parte de la Gerencia SCYMA un total de 416 solicitudes de 420 generando un cumplimiento superior al 90% establecido en el indicador, dentro de las mismas se encuentran los requerimientos de conceptos por parte de las demás dependencias de la Agencia, así como las solicitudes externas de las compañías dando respuesta a cada una de ellas de acuerdo con la solicitud,</t>
  </si>
  <si>
    <t>tablero de control de tramites</t>
  </si>
  <si>
    <t>En el seguimiento que tiene dos momentos se realiza de manera documental y presencial en los territorios, por lo anterior, en este proceso se recibieron y revisaron los Programas de Trabajo de Explotación (PTE), Planes Anuales de Operaciones (PAO) ambos por cada área de explotación, los informes ejecutivos semestrales IES, que contienen información de la ejecución de los PBC semestralmente donde se reviso y genero su respectivo tramite.
Así mismo, se reciben los PBC bajo los términos y condiciones establecidos en los Anexos de PBC para su evaluación. Se tramitaron un total de 169 tramites cumpliendo con el indicador. De igual manera, se analizaron y evaluaron aquellos PBC que se derivaron del acogimiento de los diversos acuerdos expedidos por la ANH durante los últimos años, en los términos que se establecieron en cada Acuerdo en particular.</t>
  </si>
  <si>
    <t>En el marco de la normalización de contratos de hidrocarburos suspendidos, durante el 2024, la ANH ejecutó el plan de trabajo construido desde el año 2023 de manera articulada con Operadoras de los Contratos de Hidrocarburos y las Entidades competentes, con el objetivo de aunar esfuerzos y lograr superar los hechos de terceros y fuerza mayor que actualmente mantienen contratos suspendidos. Lo anterior, también en línea con lo establecido por el Gobierno Nacional y la Transición Energética Justa – TEJ.  En lo transcurrido del año 2024, como resultado de este plan de trabajo y el seguimiento a las obligaciones durante el plazo contractual suspendido se ha logrado la normalización de siete (7) contratos de hidrocarburos. Así mismo, se han realizado gestiones de articulación con Entidades competentes, logrando potencializar la normalización de los demás contratos de Hidrocarburos suspendidos. </t>
  </si>
  <si>
    <t>Contratacion del la equipo para la estrategia de hidrocarburos.</t>
  </si>
  <si>
    <t>ejecucion Aldesarrollo</t>
  </si>
  <si>
    <t xml:space="preserve"> El contrato con la U. Distrital se prorrogó, dado que algunas actividades de capacitación se reprogramaron lpara la vigencia 2025.</t>
  </si>
  <si>
    <t xml:space="preserve"> - Se hizo la gestión Pista de la brigada en conjunto con la ANM – ANI el 29 de noviembre de 2024
Se adelantaron las gestiones con el intermediario de seguros para la Auditoria al SIG el 2 y 3 de diciembre.
Se actualizó la matriz de peligros y riesgos.
 - Se prorrogó el contrato de suministro de elementos de protección a 31/01/2025, donde se tiene establecido un solo pago, en enero de 2025 Se verá reflejada la ejecución PPTAL</t>
  </si>
  <si>
    <t xml:space="preserve">Se han desarrollado las modificaciones a nivel del componente de backend con la actualización del código fuente para dar alcance a las funcionalidades de la verificación de los informes PTE.
-Se han realizado ajustes a nivel del componente de la aplicación frontend en la funcionalidad
de operadora y de verificación en la aplicación ssch_informes.
-Se ejecutó ciclo de pruebas para validar el flujo de la verificación del PTE.
-Se suscribio en el mes de octubre el contrato 538 de 2024 para prestar servicios para el diseño e implementación de una estrategia integral de continuidad del negocio en la Agencia Nacional de Hidrocarburos, en el marco del direccionamiento estratégico de la entidad. Se recibió y aprobó el Plan de proyecto del diseño e implementación de la estrategia integral de continuidad del negocio, el proyecto se desarrolla a través de la metodología de innovación CoCreArE definida por el MinTIC. La metodología Co-Cre-Ar-E (Comprender, Crear, Armado, Evaluar) promueve espacios de divergencia y convergencia. La primera parte nos invita a COMPRENDER detalladamente el reto que queremos afrontar, la segunda a CREAR con apertura, a generar ideas sin muchas restricciones para luego concretarlas en soluciones implementadas, junto a los elementos de comunicación necesarios para usar y apropiar la solución en la organización a través de la fase de ARMADO. Por último EVALUAR, que se enfoca en hacer medición para comprobar los cambios generados por cuenta del proceso de innovación.
En el marco del proyecto (contrato 538 de 2024) se han desarrollado las fases de Comprensión y Creación, en las cuales entre otras actividades se desarrolló lo siguiente:
-Elaborar el estado del arte (SoA) en materia de estrategias integrales de continuidad del negocio.
-Identificar los sistemas de información críticos que deben ser preservados, asegurados y gestionados
-Se Investigo las expectativas de los stakeholders con relación a la estrategia de continuidad del negocio.
-Desarrollar un ejercicio de brainstorming para articular las expectativas de los stakeholders y la estrategia de continuidad del negocio.
-Se surcribio en el mes de diciembre convenio 583 para aunar esfuerzos con el fin de adelantar el de 2024 diseño, desarrollo e implementación de la estrategia de ampliación de digitalización y automatización de procesos misionales en el marco de la transformación.
Con la ejecucion del contrato 538 de 2024 y convenio 583 de 2024, los cuales se encuentran en reservas presupuestales se espara cumplir con los productos proyectados.
</t>
  </si>
  <si>
    <t>Carpeta adjunta ID 53</t>
  </si>
  <si>
    <t>En el mes de diciembre se suscribio convenio 583 para aunar esfuerzos con el fin de adelantar el de 2024 diseño, desarrollo e implementación de la estrategia de ampliación de digitalización y automatización de procesos misionales en el marco de la transformación. Con el fin de aunar esfuerzos para el diseño, desarrollo e implementación de la estrategia de ampliación de digitalización y automatización de procesos misionales en el marco de la transformación. El cual incluye un Componente de Contextualización, depuración de necesidades y levantamiento de requerimientos y que comprende la asignación de personal capacitado para su ejecución conforme el requerimiento. Componente de Diseño, Desarrollo e Implementación. El cual comprende todas las actividades de Fábrica de Software, en el marco del Ciclo de vida del Software conforme lineamientos de ANH, gubernamentales y buenas prácticas vigentes.
Con la ejecucion del anterior convenio, el cual se encuentra en reservas presupuestales se  se espera cumplir los productos proyectados.</t>
  </si>
  <si>
    <t>Carpeta adjunta ID 54</t>
  </si>
  <si>
    <t>De acuerdo con el informe de supervisión Radicado 20241500766273 Id: 1694001 del 27 de diciembre de 2024. Se recibió el documento técnico para el desarrollo, implementación y adopción del ciclo de vida de los sistemas de información V1, el cual corresponde al proyecto N. 4 Fortalecimiento de la capacidad de fábrica de software - Adopción DevOps y Orquestador de contenedores del PETI. 
De acuerdo con el informe de supervisión Radicado 20241500766273 Id: 1694001 del 27 de diciembre de 2024. Se recibió el documento técnico con los dominios de estrategia de TI y gobierno de TI V1, el cual corresponde al proyecto N. 7 Adoptar el Modelo de Gobierno y Gestión de TI (MGGTI) del PETI. 
De acuerdo con el informe de supervisión Radicado 20241500766273 Id: 1694001 del 27 de diciembre de 2024. Se recibió el documento técnico del plan de ethical hacking V1, el cual  corresponde al proyecto N.8 Fortalecimiento de las capacidades en Seguridad Digital del PETI. 
Estos documentos son el resultado de la aplicación de la metodología CoCreArE. Su contenido está sujeto a cambios y ajustes en función de los avances del proyecto, siguiendo el enfoque iterativo de esta metodología, la cual se estadesarrollando en el marco del contrato suscrito N.538 de 2024 para prestar servicios para el diseño e implementación de una estrategia integral de continuidad del negocio en la Agencia Nacional de Hidrocarburos, en el marco del direccionamiento estratégico de la entidad, que se encuentra en ejecucion.</t>
  </si>
  <si>
    <t>Carpeta adjunta ID 55</t>
  </si>
  <si>
    <t xml:space="preserve">Se suscribio el contrato 538 de 2024 para prestar servicios para el diseño e implementación de una estrategia integral de continuidad del negocio en la Agencia Nacional de Hidrocarburos, en el marco del direccionamiento estratégico de la entidad, el cual se encuentra en ejecucion y con el que se espera cumplir el producto proyectado.
Se recibió y aprobó el Plan de proyecto del diseño e implementación de la estrategia integral de continuidad del negocio, el proyecto se desarrolla a través de la metodología de innovación CoCreArE definida por el MinTIC. La metodología Co-Cre-Ar-E (Comprender, Crear, Armado, Evaluar) promueve espacios de divergencia y convergencia. La primera parte nos invita a COMPRENDER detalladamente el reto que queremos afrontar, la segunda a CREAR con apertura, a generar ideas sin muchas restricciones para luego concretarlas en soluciones implementadas, junto a los elementos de comunicación necesarios para usar y apropiar la solución en la organización a través de la fase de ARMADO. Por último, EVALUAR, que se enfoca en hacer medición para comprobar los cambios generados por cuenta del proceso de innovación.
En el marco del proyecto se han desarrollado las fases de Comprensión y Creación, en las cuales entre otras actividades se desarrolló lo siguiente:
- Priorizar dominios de datos a incluir en el ejercicio de calidad de datos.
- Realizar la vigilancia tecnológica con relación a los componentes de Ciberseguridad, respaldo de datos, facilidades de centros de cómputo, almacenamiento, networking, digitalización de procesos y calidad de datos para la continuidad del negocio.
- Construir prototipos o pilotos o pruebas de concepto de los componentes de Ciberseguridad, respaldo de datos, facilidades de centros de cómputo, almacenamiento, networking, digitalización de procesos y calidad de datos e interoperabilidad de sistemas de información para la continuidad del negocio.
- Construir un análisis comparativo de los prototipos o pilotos o pruebas de concepto de los componentes de Ciberseguridad, respaldo de datos, facilidades de centros de cómputo, almacenamiento, networking, digitalización de procesos y calidad de datos para la continuidad del negocio.
En las Fases de Armado y Evaluación de la metodología con la cual se está ejecutando el contrato, se podran tener  los avances relacionados a la implementación de las soluciones tecnológicas que soportaran la Estrategia integral de continuidad del negocio. 
</t>
  </si>
  <si>
    <t>Carpeta adjunta ID 56</t>
  </si>
  <si>
    <t xml:space="preserve">Se suscribio el contrato 538 de 2024 para prestar servicios para el diseño e implementación de una estrategia integral de continuidad del negocio en la Agencia Nacional de Hidrocarburos, en el marco del direccionamiento estratégico de la entidad, el cual se encuentra en ejecucion y con el que se espera cumplir el producto proyectado.
Se recibió y aprobó el Plan de proyecto del diseño e implementación de la estrategia integral de continuidad del negocio, el proyecto se desarrolla a través de la metodología de innovación CoCreArE definida por el MinTIC. La metodología Co-Cre-Ar-E (Comprender, Crear, Armado, Evaluar) promueve espacios de divergencia y convergencia. La primera parte nos invita a COMPRENDER detalladamente el reto que queremos afrontar, la segunda a CREAR con apertura, a generar ideas sin muchas restricciones para luego concretarlas en soluciones implementadas, junto a los elementos de comunicación necesarios para usar y apropiar la solución en la organización a través de la fase de ARMADO. Por último, EVALUAR, que se enfoca en hacer medición para comprobar los cambios generados por cuenta del proceso de innovación.
En el marco del proyecto se han desarrollado las fases de Comprensión y Creación, en las cuales entre otras actividades se desarrolló lo siguiente:
-Revisar el proceso actual de desarrollo, despliegue y paso a producción de los aplicativos In-House.
-Revisar las herramientas y plataformas tecnológicas que soportan el desarrollo, despliegue y paso a producción de los aplicativos In-House.
- Realizar la vigilancia tecnológica con relación a los componentes de Ciberseguridad, respaldo de datos, facilidades de centros de cómputo, almacenamiento, networking, digitalización de procesos y calidad de datos para la continuidad del negocio.
Construir prototipos o pilotos o pruebas de concepto de los componentes de Ciberseguridad, respaldo de datos, facilidades de centros de cómputo, almacenamiento, networking, digitalización de procesos y calidad de datos e interoperabilidad de sistemas de información para la continuidad del negocio.
- Construir un análisis comparativo de los prototipos o pilotos o pruebas de concepto de los componentes de Ciberseguridad, respaldo de datos, facilidades de centros de cómputo, almacenamiento, networking, digitalización de procesos y calidad de datos para la continuidad del negocio. 
- Priorizar dominios de datos a incluir en el ejercicio de calidad de datos.
En las Fases de Armado y Evaluación de la metodología con la cual se está ejecuntando el contrato, se podran tener los avances relacionados a la implementación de las soluciones tecnológicas que soportaran la Estrategia integral de continuidad del negocio. </t>
  </si>
  <si>
    <t>Carpeta adjunta ID 57</t>
  </si>
  <si>
    <t xml:space="preserve">Se suscribio el contrato 538 de 2024 para prestar servicios para el diseño e implementación de una estrategia integral de continuidad del negocio en la Agencia Nacional de Hidrocarburos, en el marco del direccionamiento estratégico de la entidad, el cual se encuentra en ejecucion y con el que se espera cumplir el producto proyectado.
Se recibió y aprobó el Plan de proyecto del diseño e implementación de la estrategia integral de continuidad del negocio, el proyecto se desarrolla a través de la metodología de innovación CoCreArE definida por el MinTIC. La metodología Co-Cre-Ar-E (Comprender, Crear, Armado, Evaluar) promueve espacios de divergencia y convergencia. La primera parte nos invita a COMPRENDER detalladamente el reto que queremos afrontar, la segunda a CREAR con apertura, a generar ideas sin muchas restricciones para luego concretarlas en soluciones implementadas, junto a los elementos de comunicación necesarios para usar y apropiar la solución en la organización a través de la fase de ARMADO. Por último, EVALUAR, que se enfoca en hacer medición para comprobar los cambios generados por cuenta del proceso de innovación.
En el marco del proyecto se han desarrollado las fases de Comprensión y Creación, en las cuales entre otras actividades se desarrolló lo siguiente:
-Identificar los sistemas de información críticos que deben ser preservados, asegurados y gestionados.
-Determinar el nivel de madurez de la capacidad de gobierno de datos de la ANH.
- Realizar la vigilancia tecnológica con relación a los componentes de Ciberseguridad, respaldo de datos, facilidades de centros de cómputo, almacenamiento, networking, digitalización de procesos y calidad de datos para la continuidad del negocio.
- Construir prototipos o pilotos o pruebas de concepto de los componentes de Ciberseguridad, respaldo de datos, facilidades de centros de cómputo, almacenamiento, networking, digitalización de procesos y calidad de datos e interoperabilidad de sistemas de información para la continuidad del negocio.
- Construir un análisis comparativo de los prototipos o pilotos o pruebas de concepto de los componentes de Ciberseguridad, respaldo de datos, facilidades de centros de cómputo, almacenamiento, networking, digitalización de procesos y calidad de datos para la continuidad del negocio.
En las Fases de Armado y Evaluación de la metodología con la cual se está ejecutando el contrato, se podran tener los avances relacionados a la implementación de las soluciones tecnológicas que soportaran la Estrategia integral de continuidad del negocio. </t>
  </si>
  <si>
    <t>Carpeta adjunta ID 58</t>
  </si>
  <si>
    <t xml:space="preserve">
- En el marco del desarrollo del diseño e implementación de una estrategia integral de continuidad del negocio de la Agencia Nacional de Hidrocarburos y como resultado de la Fase Ar – Etapa 1 se recibe la Herramientas de ethical hacking con casos implementados, correspondiente al proyecto N. 8 Fortalecimiento de las capacidades en Seguridad Digital del PETI.  De acuerdo con el informe de supervisión Radicado 20241500766273 Id: 1694001 del 27 de diciembre de 2024. 
-Se gestiono la fase de comprensión y creación para la solución tecnológica de alojamiento del sitio alterno de datos, y antivirus con funcionalidad EDR.
-Se realizo la contratación de la adquisición de un equipo FortiADC 400F para la implementación de alta disponibilidad de este dispositivo en el datacenter de la entidad; a través del contrato N. 261 del 2024 Contratar la renovación y actualización de la infraestructura de seguridad perimetral de la ANH, incluyendo su licenciamiento, soporte y mantenimiento. 
-Se realizó la instalación, implementación y puesta en marcha del equipo FORTIADC (Balanceador). Que dichos entregables fueron verificados en su totalidad y recibidos a satisfacción por parte del Supervisor, de conformidad con las   especificaciones establecidas en el contrato, de acuerdo con el Informe del Supervisor - Radicado No.20241500483703 ID 1633577 de Fecha 26 de Julio de 2024.</t>
  </si>
  <si>
    <t>Carpeta adjunta ID 59</t>
  </si>
  <si>
    <t>Se suscribio el contrato 538 de 2024 para prestar servicios para el diseño e implementación de una estrategia integral de continuidad del negocio en la Agencia Nacional de Hidrocarburos, en el marco del direccionamiento estratégico de la entidad.
Se recibió y aprobó el Plan de proyecto del diseño e implementación de la estrategia integral de continuidad del negocio, el proyecto se desarrolla a través de la metodología de innovación CoCreArE definida por el MinTIC. La metodología Co-Cre-Ar-E (Comprender, Crear, Armado, Evaluar) promueve espacios de divergencia y convergencia. La primera parte nos invita a COMPRENDER detalladamente el reto que queremos afrontar, la segunda a CREAR con apertura, a generar ideas sin muchas restricciones para luego concretarlas en soluciones implementadas, junto a los elementos de comunicación necesarios para usar y apropiar la solución en la organización a través de la fase de ARMADO. Por último EVALUAR, que se enfoca en hacer medición para comprobar los cambios generados por cuenta del proceso de innovación.
En el marco del proyecto se han desarrollado las fases de Comprensión y Creación, en las cuales entre otras actividades se desarrolló lo siguiente:
-Documentar características técnicas de los equipos y sus conexiones en el centro de datos alterno.
- Generar un ambiente seguro para la infraestructura de respaldo de la entidad.
- Fortalecer las capacidades de operación de TI a través de servicios gestionados especializados que apalanquen en proceso de entendimiento.
- Definir las soluciones tecnológicas de los componentes de Ciberseguridad, respaldo de datos, facilidades de centros de cómputo, almacenamiento, networking, digitalización de procesos y calidad de datos para la continuidad del negocio.
-Identificar las herramientas tecnológicas para el respaldo de datos.
- Elaborar Plan de Implementación Detallado.
- Desde la Oficina de Tecnología de la Información de la Agencia Nacional de Hidrocarburos (ANH), se efectuó el análisis de necesidades a nivel institucional, encontrando que en la actualidad los soluciones tecnológicas de cómputo para usuario final de la Entidad; no son suficientes o no satisfacen las actividades y necesidades de las diferentes dependencias que hacen parte de la entidad y la adecuada ejecución de los proyectos que se encuentran en curso, adicional se encontró que hay un porcentaje alto de equipos obsoletos que requieren ser reemplazados y existen demanda de equipos para teletrabajo, adicionalmente a la fecha se encuentran 70 funcionarios en modalidad de teletrabajo que requieren mejorar sus condiciones tecnológicas para poder desempeñar sus funciones de manera óptima y que podrían aumentar debido a la vinculación de nuevos funcionarios en las diferencias áreas de la Entidad en aras de la necesidad del servicio. (estudio previo acuerdo marco Radicado 20241500680083 Id: 1671611). 
De acuerdo con lo descrito anteriormente; para la ejecución de los diferentes proyectos de la ANH, se requieren equipos con características adecuadas que permitan el procesamiento de datos con calidad y con compatibilidad operativa, para maximizar los recursos disponibles e ir acordes a los tiempos definidos en los cronogramas de cada proyecto. Adicional a lo anterior, los computadores actuales presentan deterioro por su alto uso, esto ha ocasionado que los equipos empiecen a presentar problemas operativos, teniendo como resultado que el procesamiento de información sea muy lento o incluso no se pueda procesar por los bloqueos que se presentan, entre otros inconvenientes que afectan la productividad en la ejecución de actividades, ocasionando reprocesos.  La plataforma ya fue adquirida, pendiente finalizacion.
Por lo anterior se hizo necesario acudir al acuerdo marco para la adquisición de soluciones de cómputo de usuario final y sus respectivos accesorios para la renovación del parque tecnológico para soportar y respaldar la operación de los funcionarios de la entidad tanto en modalidad presencial como de teletrabajo, por lo que se suscribieron los siguientes contratos:
-Orden de Compra 137256 de 2024 (lote 9 - Apple), de acuerdo con el informe de supervisión Radicado 20241500767283 Id: 1694161 del 27 de dic 2024, se adquirió los elementos los cuales se entregaron en perfectas condiciones y cumplen con las características técnicas solicitadas por la Agencia en los estudios previos.
Orden de Compra 137257 workstation
Orden de Compra 137255 Impresora
-Orden de Compra 137516 Portátiles
-Orden de Compra 137655 Escritori</t>
  </si>
  <si>
    <t>Carpeta adjunta ID 60</t>
  </si>
  <si>
    <t>Carpeta adjunta ID 61</t>
  </si>
  <si>
    <t xml:space="preserve">Se liberaron $1.096.942,58  de la  Orden de Compra 1177684
</t>
  </si>
  <si>
    <t>Se adelanto el proceso de subasta inversa  “Adquirir la renovación del soporte, mantenimiento y/o licenciamiento, requeridos por los equipos switches de core y de borde, la plataforma de hiperconvergencia, la plataforma VMWARE para Servidores y escritorios virtuales.” el cual incluia:
(i) Virtualización de servidores
(ii) Virtualización escritorios usuario final
(iii) Plataforma hiperconvergencia
(v) Switches de Core y Borde
Del cual se adjudico lo correspondiente alLote No.5, denominado “RENOVACIÓN Y SOPORTE WMWARE - ESCRITORIOS VIRTUALES HORIZON” por un valor de $535.823.000, los demas se declararon desiertos    RESOLUCIÓN No. 11132 DEL 24-12-2024, en el mes de diciembre.
Frente a la (vi) Plataforma de respaldo y (iv) Almacenamiento,se suscribio  el contrato 538 de 2024 para prestar servicios para el diseño e implementación de una estrategia integral de continuidad del negocio en la Agencia Nacional de Hidrocarburos, en el marco del direccionamiento estratégico de la entidad. 
(vii) Custodia de medios: Actualmente se encuentra en revisión; sin embargo se encuentra vigente la custodia de 28 cajas que contienen los medios magnéticos de la Entidad por parte del Servicio Geológico Colombiano por un periodo de tres años a partir del 10 de marzo del 2023.
(viii) Infraestructura en fin de vida útil: Se adiciono al contrato 261 de 2024  seguridad perimetral de la ANH, la adquisicion de licenciamiento, soporte y mantenimiento, el cual incluye la renovacion (UPGRADE) del equipo equipo FortiDDoS  200B Serial Fl200B3915000014, por fin de ciclo de vida util.</t>
  </si>
  <si>
    <t>Carpeta adjunta ID 62</t>
  </si>
  <si>
    <t>Carpeta adjunta ID 63</t>
  </si>
  <si>
    <t>Se suscribio contrato N. 261 del 2024 Contratar la renovación y actualización de la infraestructura de seguridad perimetral de la ANH, incluyendo su licenciamiento, soporte y mantenimiento. Plazo de ejecucion hasta el 15 de diciembre de 2024.
Se creo la linea 626. Renovación y actualización de la infraestructura de seguridad perimetral de la ANH, incluyendo licenciamiento, soporte y mantenimiento, para cubrir a partir del 15 de diciembre de 2024. Y se realizo sondeo de mercado.
Se realizo la gestion de recursos con la Vicepresidencia Administrativa y Financiera, con el fin de contar con la disponibilidad presupuestal para modificar el contrato hasta el 04 de abril del 2025. A traves de un adicion al contrato 261 del 2024.</t>
  </si>
  <si>
    <t>Carpeta adjunta ID 64</t>
  </si>
  <si>
    <t>Carpeta adjunta ID 65</t>
  </si>
  <si>
    <t>(i) Se suscribio el Contrato 578 de 2024 Prestar el servicio de soporte y mantenimiento de las UPS que actualmente soportan la operación de los centros de cómputo red regulada de la ANH, con suministro de repuestos.
(ii) Se suscribio el Contrato 575 de 2024  Prestar el servicio de soporte y mantenimiento del sistema de detección y extinción de incendios del de los centros de cómputo de la ANH, incluyendo suministro de repuestos.
(iii)  Se suscribio el Contrato 577 de 2024 Contratar el servicio de soporte y mantenimiento de los aires  acondicionados de los centros de cómputo de la ANH incluido suministro de repuestos.
(vi) Orden de Compra 136977 5 “Renovación de impresora multifuncional para la presidencia de la ANH.”
En cuanto a  los contratos de (iv) Control de Acceso y (v) Circuito Cerrado de Vigilancia, en su momento se informo que  los adelantaria la Vicepresidencia Administrativa y Financiera. Por lo que en el reporte de avance del mes de octubre se solicito en observaciones de estructura del plan de accion 2024, ajustar la meta a 4.</t>
  </si>
  <si>
    <t>Carpeta adjunta ID 66</t>
  </si>
  <si>
    <t>Se solicita ajustar la meta a 4 ya que los contratos de (iv) Control de Acceso y (v) Circuito Cerrado de Vigilancia, los esta adelantando la Vicepresidencia Administrativa y Financiera.</t>
  </si>
  <si>
    <t>Carpeta adjunta ID 67</t>
  </si>
  <si>
    <t>Se conto con convenio interadministrativo 670 de 2020 otrosí 7 .
Finalizando el mes de abril se realizó análisis de las instalaciones y prestaciones del Centro De Datos Alterno CDA versus las políticas de seguridad y privacidad de información, análisis de riegos y las buenas prácticas en materias de centro de datos y considerando que la información de ANH se enmarca como infraestructura critica cibernética se recomendó contar con altos niveles de estándares y protección y salvaguardar de esta, evitando su exposición a accesos no autorizados, fuga de información, perdida o adulteración, o inclusive sabotajes entre otros aspectos. También se recomendó que ANH determinara acciones necesarias para contar con un Centro De Datos Alterno con mejores condiciones ambientales, administrativas y jurídicas que garanticen la prestación del servicio de manera adecuada.
Así las cosas, la entidad luego de analizar los riesgos asociados a la localización del Datacenter Alterno que se relaciona con la actividad planteada en el pai, se optó por revisar posibles alternativas de alojamiento de servidores de equipos de datos que permitan contar con unas mejores condiciones que reduzcan el nivel de riegos asociado a la perdida de información de la entidad.
Se suscribio el contrato 538 de 2024 para prestar servicios para el diseño e implementación de una estrategia integral de continuidad del negocio en la Agencia Nacional de Hidrocarburos, en el marco del direccionamiento estratégico de la entidad, el cual permitira tener el analisis de diferentes  alternativas y el efectivo traslado del Centro de Datos Alterno.</t>
  </si>
  <si>
    <t>Carpeta adjunta ID 68</t>
  </si>
  <si>
    <t>El valor reportado corresponde a lo comprometido en el convenido administrativo 670 en la vigencia. El saldo de los recursos proyectados inicialmente  fueron trasladados a la vicepresiencia adminitrativa y financiera.</t>
  </si>
  <si>
    <t>La producción acumulada de petróleo de la vigencia 2024 presentó variación frente al 2023 (283.660.248) dado al declive natural de los pozos, a los altos niveles en los tanques de almacenamiento asociado a paros con bloqueos de comunidades y en vías nacionaes y por problemas de ingeniería y fallas eléctricas.</t>
  </si>
  <si>
    <t>La producción promedio día de petróleo de la vigencia 2024  presentó variación frente al 2023 (777.151) debido a:
La producción promedio diaria de petróleo para el 2024 presenta una reducción con respecto a lo fiscalizado en el año 2023. Esta caída se ve reflejada en los meses de septiembre (750.573 Bopd), noviembre (759.149 Bopd) y diciembre (755.469 Bopd) para los cuales la producción promedio se encuentra por debajo de la producción promedio del año (772,693 Bopd). El mes de septiembre la producción disminuyó en (22.048 Bopd) con respecto al promedio del año. Esta reducción en la producción de petróleo se presentó principalmente en los campos Caño Sur Este (Puerto Gaitán /Meta) con 16.627 Bopd por paros y cierres debido a altos niveles en los tanques de almacenamiento asociado a paros y bloqueos ajenos a ECP; Rex Ne (Arauca-Arauquita/Arauca) con 4.199 Bopd, Caño Limón (Arauca-Arauquita/Arauca) con 3.546 Bopd, Caricare (Arauquita/Arauca) con 1.077 Bopd, Caño Yarumal (Arauca/Arauca) con 887 Bopd, Chipirón (Arauca-Arauquita/Arauca) con 880 Bopd, debido al cierre temporal de los campos por sabotaje al oleoducto Caño Limon-Coveñas; Pendare (Puerto Gaitán/Meta) con 1.027 Bopd, Acordionero (San Martín/Cesar) con 795 Bopd, debido problemas de orden público por bloqueos en vías nacionales. El mes de noviembre la producción disminuyó en (13.472 Bopd) con respecto al promedio del año. Esta reducción en la producción de petróleo se presentó principalmente en los campos Rubiales (Puerto Gaitán/Meta) con 2.320 Bopd por problemas de ingeniería y fallas eléctricas; Akacias (Acacias-Guamal/Meta) con 1.872 por problemas con facilidades y orden público; Andina (Tame/Arauca) con 1.381 Bopd con fallas mecánicas y problemas de orden públicos, Indico (Cabuyaro / Meta) con 958 Bopd por problemas de orden público; Tigana (TauramenaVillanueva/Casanare) con 804 Bopd por fallas en el suministro eléctrico. El mes de diciembre la producción disminuyó en (17.152 Bopd) con respecto al promedio del año. Esta reducción en la producción de petróleo se presentó principalmente en los campos Indico (Cabuyaro/Meta) con 3.235 Bopd por problemas de orden público, paro y bloqueo de comunidades; Rubiales (Puerto Gaitán/Meta) con 2.323 Bopd por problemas de ingeniería y trabajos de mantenimiento.</t>
  </si>
  <si>
    <t>La producción acumulada fiscalizada de gas de la vigencia 2024 presentó variación frente al 2023 (564.110,78) debido principalmente a: mantenimientos, problemas de ingeniería por alto corte de agua, problemas de orden público, manejo de gas por altos inventarios de blancos por paro camionero y debido a parada de planta por baja presión.</t>
  </si>
  <si>
    <t>La producción acumulada comercializada de gas para el 2024 presenta una reducción con respecto a lo fiscalizado en el año 2023 (386.342,44), debido principalmente a: mantenimientos, problemas de ingeniería por alto corte de agua, problemas de orden público, manejo de gas por altos inventarios de blancos por paro camionero y debido a parada de planta por baja presión.</t>
  </si>
  <si>
    <t>La producción promedio diaria fiscalizada de gas para el 2024 presenta una reducción con respecto a lo fiscalizado en el año 2023 (1545,41), debido a: Esta caída se ve reflejada en gran medida en los meses de enero (1.449 MPCD), junio (1.427 MPCD) septiembre (1.391 MPCD), noviembre (1.374 MPCD) para los cuales la producción promedio se encuentra por debajo de la producción reportada el mes inmediatamente anterior. El mes de enero la producción disminuyó en (51 MPCD) con respecto al mes de diciembre de 2023. Esta reducción en la producción de gas se presentó principalmente en los campos Cupiagua (Aguazul/Casanare) con 33 Mpcd, Cupiagua Liria (Aguazul/Casanare) con 13 Mpcd, Cupiagua Sur (Aguazul/Casanare) con 6 Mpcd debido a mantenimiento programado al CPF Cupiagua; Pandereta (Caimito/Sucre) con 9 Mpcd debido a problemas de ingeniería por alto corte de agua. Producción diferida del periodo El mes de junio la producción disminuyó en (35 MPCD) con respecto al mes de mayo. Esta reducción en la producción de gas se presentó principalmente en los campos Cupiagua (Aguazul/Casanare) con 14 Mpcd, Pauto Sur (Yopal/Casanare) con 9 Mpcd, Floreña Mirador (Yopal/Casanare) con 5 Mpcd debido a trabajos de ingeniería en pozos; Aguas Vivas (Sahagun/Cordoba) con 6 Mpcd debido a problemas de ingeniería en pozos por alto corte de agua. El mes de septiembre la producción disminuyó en (43 MPCD) con respecto al mes de agosto. Esta reducción en la producción de gas se presentó principalmente en los campos Gibraltar (Cabuyaro/Meta) con 16 Mpcd debido a problemas de orden público por intrusión de terceros a la planta de gas; Clarinete (Sahagun/Cordoba – La Unión/Sucre) con 7 Mpcd, Claxon (La Unión/Sucre) con 4 Mpcd debido a problemas de ingeniería en pozos por alto corte de agua; Pauto Sur (Yopal/Casanare) con 5 Mpcd por trabajos de ingeniería, Cupiagua Sur (Aguazul/Casanare) con 3 Mpcd debido a manejo de gas por altos inventarios de blancos por paro camionero. El mes de noviembre la producción disminuyó en (24 MPCD) con respecto al mes de octubre. Esta reducción en la producción de gas se presentó principalmente en los campos Cupiagua Liria (Aguazul/Casanare) con 11 Mpcd por declinación de campo; Floreña Mirador (Yopal/Casanare) con 11 Mpcd, Pauto Sur (Yopal/Casanare) con 7 Mpcd debido a parada de planta por baja presión.</t>
  </si>
  <si>
    <t>La producción promedio día comercializada de gas de la vigencia 2024 presentó variación frente al 2023 (158,47) debido principalmente a: mantenimientos, problemas de ingeniería por alto corte de agua, problemas de orden público, manejo de gas por altos inventarios de blancos por paro camionero y debido a parada de planta por baja presión.</t>
  </si>
  <si>
    <t>Para la vigencia 2024 se han reducido los tiempos de aprobacion de permisos de quema de gas, de atrasos de casi 4 meses post a 1 o 2 meses previo a final de permiso. Algunos campos lograron disminuir un 85% de sus quemas al aprovechar el gas producido para la generación eléctrica in situ. Además, en otros casos el gas excedente, se ha podido transferir a campos vecinos, donde se utiliza en procesos de generación de energía, aumentando la eficiencia operativa y reduciendo emisiones de manera sostenible, desde julio de 2024 la reducción intermensual e interanual fue sostenida gracias a la disminución en los inventarios de campos sin permisos actualizados.</t>
  </si>
  <si>
    <t>Durante el 2024, se logró un recaudo por regalías de COP $8,14 billones, lo que equivale al 72,54% de la meta estimada para el segundo año del bienio de COP $11,23 billones. Con respecto al recaudo del año 2023 de COP $9,49 billones se presenta una variación negativa del 14,22% la cual es explicada principalmente por una producción gravable por debajo de lo presupuestado, con una variación promedio de -10,43% frente a la proyección, afectando los volúmenes de regalías, que estuvieron en promedio -19,88% por debajo de lo presupuestado. Esta situación se atribuye principalmente a la declinación de producción de campos maduros que aportan el mayor porcentaje de regalías, causando a su vez una disminución de los porcentajes promedio de regalías aplicables en las liquidaciones de 2024. Adicionalmente el precio de liquidación de regalías por la explotación de crudo, presentó una variación promedio durante para los tres primeros trimestres de 2024 del -17,91%, impulsado por el comportamiento del precio de la referencia internacional BRENT con una variación promedio de -12,10% para ese mismo año.</t>
  </si>
  <si>
    <t>El recaudo de recursos por Derechos Económicos en la vigencia fiscal 2024 presentó una variación en relación al recaudo para 2023 (3,13) dado que el marcador internacional WTI, redujo el volúmen de participación de la ANH en la liquidación del Derecho Económico por precios altos en la producción. Adicionalmente, se evidenció una disminución en los precios WTI/BRENT. A continuación el diferencial:
Año
Promedio de ICE Brent Settlement:
2023 82,16649805
2024 79,85745174
Mes
Promedio de WTI NYMEX Light Sweet Crude Settlement:
2023 77,59712
2024 75,75801587</t>
  </si>
  <si>
    <t>El avance corresponde a la entrega al Comité Interinstitucional de la información desagregada para cada una de las 13 medidas y la puesta en marcha de las mesas de trabajo con las compañías.</t>
  </si>
  <si>
    <t>La baja ejecución se presenta debido a que se realizó una reestructuración a los proyectos programados para el bienio 2023-2024 y se elaboró el Proyecto de Modernización el cual va a ser ejecutado en el bienio 2025-2026</t>
  </si>
  <si>
    <t>El indicador refleja la eficacia en la expedición de actos administrativos de fondo y las resoluciones de cierre de Proceso para la Declaración de incumplimiento Contractual generados por la Gerencia de Asuntos Legales y de Contratación</t>
  </si>
  <si>
    <t>(Número de actos administrativos expedidos  / Total de procesos )*100</t>
  </si>
  <si>
    <t>El indicador refleja la eficacia en la atención de instancias ejecutivas resueltas por la Gerencia de Asuntos Legales y de Contratación</t>
  </si>
  <si>
    <t>El indicador refleja la eficacia en la atención de peticiones resueltas por la Gerencia de Asuntos Legales y de Contratación</t>
  </si>
  <si>
    <r>
      <t xml:space="preserve">Se expidieron </t>
    </r>
    <r>
      <rPr>
        <b/>
        <sz val="11"/>
        <rFont val="Calibri"/>
        <family val="2"/>
        <scheme val="minor"/>
      </rPr>
      <t>doce (12) impulsos</t>
    </r>
    <r>
      <rPr>
        <sz val="11"/>
        <rFont val="Calibri"/>
        <family val="2"/>
        <scheme val="minor"/>
      </rPr>
      <t xml:space="preserve">, </t>
    </r>
    <r>
      <rPr>
        <b/>
        <sz val="11"/>
        <rFont val="Calibri"/>
        <family val="2"/>
        <scheme val="minor"/>
      </rPr>
      <t xml:space="preserve">cinco (5) resoluciones </t>
    </r>
    <r>
      <rPr>
        <sz val="11"/>
        <rFont val="Calibri"/>
        <family val="2"/>
        <scheme val="minor"/>
      </rPr>
      <t xml:space="preserve">[tres (3) que deciden y dos (2) de archivo]  en el Marco de los treinta y un (31) Procesos Administrativos Sancionatorios en curso, y se expidieron </t>
    </r>
    <r>
      <rPr>
        <b/>
        <sz val="11"/>
        <rFont val="Calibri"/>
        <family val="2"/>
        <scheme val="minor"/>
      </rPr>
      <t xml:space="preserve">siete (7) impulsos </t>
    </r>
    <r>
      <rPr>
        <sz val="11"/>
        <rFont val="Calibri"/>
        <family val="2"/>
        <scheme val="minor"/>
      </rPr>
      <t xml:space="preserve">en el marco de los treinta y un (31) Incumplimientos Contractuales.
 - Para un total de </t>
    </r>
    <r>
      <rPr>
        <b/>
        <sz val="11"/>
        <rFont val="Calibri"/>
        <family val="2"/>
        <scheme val="minor"/>
      </rPr>
      <t xml:space="preserve">24 actos administrativos </t>
    </r>
    <r>
      <rPr>
        <sz val="11"/>
        <rFont val="Calibri"/>
        <family val="2"/>
        <scheme val="minor"/>
      </rPr>
      <t xml:space="preserve">en el marco de </t>
    </r>
    <r>
      <rPr>
        <b/>
        <sz val="11"/>
        <rFont val="Calibri"/>
        <family val="2"/>
        <scheme val="minor"/>
      </rPr>
      <t xml:space="preserve">62 procesos </t>
    </r>
    <r>
      <rPr>
        <sz val="11"/>
        <rFont val="Calibri"/>
        <family val="2"/>
        <scheme val="minor"/>
      </rPr>
      <t xml:space="preserve">en curso (31 Incumplimientos Contractuales y 31 Procesos Administrativos Sancionatorios), para un cumplimiento de </t>
    </r>
    <r>
      <rPr>
        <b/>
        <sz val="11"/>
        <rFont val="Calibri"/>
        <family val="2"/>
        <scheme val="minor"/>
      </rPr>
      <t>39%</t>
    </r>
  </si>
  <si>
    <r>
      <rPr>
        <b/>
        <sz val="11"/>
        <rFont val="Calibri"/>
        <family val="2"/>
        <scheme val="minor"/>
      </rPr>
      <t xml:space="preserve">De 9 instancias ejecutivas </t>
    </r>
    <r>
      <rPr>
        <sz val="11"/>
        <rFont val="Calibri"/>
        <family val="2"/>
        <scheme val="minor"/>
      </rPr>
      <t xml:space="preserve">en curso se realizaron 4 cuatro  impulsos de trámite y </t>
    </r>
    <r>
      <rPr>
        <b/>
        <sz val="11"/>
        <rFont val="Calibri"/>
        <family val="2"/>
        <scheme val="minor"/>
      </rPr>
      <t xml:space="preserve">ocho (8) cierres de primera instancia ejecutiva </t>
    </r>
    <r>
      <rPr>
        <sz val="11"/>
        <rFont val="Calibri"/>
        <family val="2"/>
        <scheme val="minor"/>
      </rPr>
      <t>que corresponde a la Gerencia de Asuntos Legales y Contratación.</t>
    </r>
  </si>
  <si>
    <t>(Número de instancias Ejecutivas resueltas / Total de instancias)*100</t>
  </si>
  <si>
    <t>(Número de peticiones atendidas / Total de peticiones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</si>
</sst>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164" formatCode="_(* #,##0.00_);_(* \(#,##0.00\);_(* &quot;-&quot;??_);_(@_)"/>
    <numFmt numFmtId="165" formatCode="_-* #,##0.00\ &quot;€&quot;_-;\-* #,##0.00\ &quot;€&quot;_-;_-* &quot;-&quot;??\ &quot;€&quot;_-;_-@_-"/>
    <numFmt numFmtId="166" formatCode="[$$-240A]\ #,##0"/>
    <numFmt numFmtId="167" formatCode="_-&quot;$&quot;\ * #,##0_-;\-&quot;$&quot;\ * #,##0_-;_-&quot;$&quot;\ * &quot;-&quot;??_-;_-@_-"/>
    <numFmt numFmtId="168" formatCode="_-[$$-240A]\ * #,##0.00_-;\-[$$-240A]\ * #,##0.00_-;_-[$$-240A]\ * &quot;-&quot;??_-;_-@_-"/>
    <numFmt numFmtId="169" formatCode="_-[$$-240A]\ * #,##0_-;\-[$$-240A]\ * #,##0_-;_-[$$-240A]\ * &quot;-&quot;??_-;_-@_-"/>
    <numFmt numFmtId="170" formatCode="&quot;$&quot;\ #,##0.00"/>
    <numFmt numFmtId="171" formatCode="_(* #,##0_);_(* \(#,##0\);_(* &quot;-&quot;??_);_(@_)"/>
    <numFmt numFmtId="172" formatCode="_-* #,##0_-;\-* #,##0_-;_-* &quot;-&quot;??_-;_-@_-"/>
    <numFmt numFmtId="173" formatCode="[$$-240A]\ #,##0.00;\-[$$-240A]\ #,##0.00"/>
    <numFmt numFmtId="174" formatCode="&quot;$&quot;#,##0.00"/>
    <numFmt numFmtId="175" formatCode="&quot;$&quot;#,##0.000"/>
    <numFmt numFmtId="176" formatCode="0.0%"/>
  </numFmts>
  <fonts count="17" x14ac:knownFonts="1">
    <font>
      <sz val="11"/>
      <color theme="1"/>
      <name val="Calibri"/>
      <family val="2"/>
      <scheme val="minor"/>
    </font>
    <font>
      <b/>
      <sz val="11"/>
      <color theme="1"/>
      <name val="Calibri"/>
      <family val="2"/>
      <scheme val="minor"/>
    </font>
    <font>
      <sz val="11"/>
      <color theme="1"/>
      <name val="Calibri"/>
      <family val="2"/>
    </font>
    <font>
      <b/>
      <sz val="11"/>
      <color theme="0"/>
      <name val="Calibri"/>
      <family val="2"/>
    </font>
    <font>
      <sz val="11"/>
      <name val="Calibri"/>
      <family val="2"/>
    </font>
    <font>
      <sz val="11"/>
      <color theme="1"/>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color theme="1"/>
      <name val="Calibri"/>
      <family val="2"/>
    </font>
    <font>
      <sz val="9"/>
      <name val="Calibri"/>
      <family val="2"/>
      <scheme val="minor"/>
    </font>
    <font>
      <sz val="8"/>
      <name val="Calibri"/>
      <family val="2"/>
      <scheme val="minor"/>
    </font>
    <font>
      <u/>
      <sz val="11"/>
      <color theme="10"/>
      <name val="Calibri"/>
      <family val="2"/>
      <scheme val="minor"/>
    </font>
    <font>
      <u/>
      <sz val="11"/>
      <name val="Calibri"/>
      <family val="2"/>
      <scheme val="minor"/>
    </font>
    <font>
      <sz val="11"/>
      <color rgb="FF000000"/>
      <name val="Calibri"/>
      <family val="2"/>
    </font>
    <font>
      <b/>
      <sz val="11"/>
      <name val="Calibri"/>
      <family val="2"/>
      <scheme val="minor"/>
    </font>
  </fonts>
  <fills count="11">
    <fill>
      <patternFill patternType="none"/>
    </fill>
    <fill>
      <patternFill patternType="gray125"/>
    </fill>
    <fill>
      <patternFill patternType="solid">
        <fgColor theme="4" tint="0.79998168889431442"/>
        <bgColor theme="4" tint="0.79998168889431442"/>
      </patternFill>
    </fill>
    <fill>
      <patternFill patternType="solid">
        <fgColor rgb="FFD9E1F2"/>
        <bgColor indexed="64"/>
      </patternFill>
    </fill>
    <fill>
      <patternFill patternType="solid">
        <fgColor theme="4" tint="-0.249977111117893"/>
        <b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59999389629810485"/>
        <bgColor theme="4" tint="0.79998168889431442"/>
      </patternFill>
    </fill>
    <fill>
      <patternFill patternType="solid">
        <fgColor theme="4" tint="0.79998168889431442"/>
        <bgColor theme="4" tint="0.59999389629810485"/>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xf numFmtId="165" fontId="5" fillId="0" borderId="0" applyFont="0" applyFill="0" applyBorder="0" applyAlignment="0" applyProtection="0"/>
    <xf numFmtId="0" fontId="13"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194">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wrapText="1"/>
    </xf>
    <xf numFmtId="0" fontId="1" fillId="2" borderId="2" xfId="0" applyFont="1" applyFill="1" applyBorder="1" applyAlignment="1">
      <alignment horizontal="center" vertical="center"/>
    </xf>
    <xf numFmtId="0" fontId="0" fillId="0" borderId="0" xfId="0" pivotButton="1" applyAlignment="1">
      <alignment horizontal="center" vertical="center"/>
    </xf>
    <xf numFmtId="0" fontId="0" fillId="0" borderId="0" xfId="0" applyAlignment="1">
      <alignment horizontal="center"/>
    </xf>
    <xf numFmtId="0" fontId="0" fillId="0" borderId="1" xfId="0" applyBorder="1" applyAlignment="1">
      <alignment horizontal="left" wrapText="1"/>
    </xf>
    <xf numFmtId="0" fontId="0" fillId="0" borderId="0" xfId="0" pivotButton="1"/>
    <xf numFmtId="0" fontId="0" fillId="0" borderId="1" xfId="0" applyBorder="1" applyAlignment="1">
      <alignment horizontal="center" vertical="center" wrapText="1"/>
    </xf>
    <xf numFmtId="0" fontId="7" fillId="3" borderId="1" xfId="0" applyFont="1" applyFill="1" applyBorder="1" applyAlignment="1">
      <alignment horizontal="center" vertical="center"/>
    </xf>
    <xf numFmtId="0" fontId="6" fillId="0" borderId="1" xfId="0" applyFont="1" applyBorder="1"/>
    <xf numFmtId="0" fontId="0" fillId="0" borderId="1" xfId="0" applyBorder="1"/>
    <xf numFmtId="0" fontId="8" fillId="0" borderId="1" xfId="0" applyFont="1" applyBorder="1"/>
    <xf numFmtId="0" fontId="8" fillId="0" borderId="1" xfId="0" applyFont="1" applyBorder="1" applyAlignment="1">
      <alignment horizontal="left" vertical="center"/>
    </xf>
    <xf numFmtId="0" fontId="1" fillId="0" borderId="1" xfId="0" applyFont="1" applyBorder="1"/>
    <xf numFmtId="0" fontId="8" fillId="0" borderId="1" xfId="0" applyFont="1" applyBorder="1" applyAlignment="1">
      <alignment vertical="center" wrapText="1"/>
    </xf>
    <xf numFmtId="0" fontId="0" fillId="0" borderId="1" xfId="0" applyBorder="1" applyAlignment="1">
      <alignment wrapText="1"/>
    </xf>
    <xf numFmtId="167" fontId="8" fillId="0" borderId="1" xfId="1" applyNumberFormat="1" applyFont="1" applyFill="1" applyBorder="1" applyAlignment="1">
      <alignment horizontal="left" vertical="center"/>
    </xf>
    <xf numFmtId="0" fontId="2" fillId="0" borderId="0" xfId="0" applyFont="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3" xfId="0" applyFont="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left"/>
    </xf>
    <xf numFmtId="166" fontId="0" fillId="0" borderId="0" xfId="0" applyNumberFormat="1"/>
    <xf numFmtId="0" fontId="3" fillId="4" borderId="6" xfId="0"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0" fontId="0" fillId="0" borderId="0" xfId="0" applyAlignment="1">
      <alignment horizontal="left" indent="1"/>
    </xf>
    <xf numFmtId="0" fontId="2" fillId="0" borderId="0" xfId="0" applyFont="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66" fontId="2" fillId="0" borderId="0" xfId="0" applyNumberFormat="1" applyFont="1" applyAlignment="1">
      <alignment vertical="center" wrapText="1"/>
    </xf>
    <xf numFmtId="14" fontId="2" fillId="0" borderId="0" xfId="0" applyNumberFormat="1" applyFont="1" applyAlignment="1">
      <alignment horizontal="center" vertical="center" wrapText="1"/>
    </xf>
    <xf numFmtId="0" fontId="4" fillId="6" borderId="1" xfId="0" applyFont="1" applyFill="1" applyBorder="1" applyAlignment="1">
      <alignment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xf>
    <xf numFmtId="168" fontId="8" fillId="6" borderId="1" xfId="1" applyNumberFormat="1" applyFont="1" applyFill="1" applyBorder="1" applyAlignment="1">
      <alignment vertical="center"/>
    </xf>
    <xf numFmtId="14" fontId="8" fillId="6" borderId="1" xfId="0" applyNumberFormat="1" applyFont="1" applyFill="1" applyBorder="1" applyAlignment="1">
      <alignment horizontal="center" vertical="center"/>
    </xf>
    <xf numFmtId="0" fontId="13" fillId="5" borderId="1" xfId="2" applyFill="1" applyBorder="1" applyAlignment="1">
      <alignment vertical="center" wrapText="1"/>
    </xf>
    <xf numFmtId="166" fontId="8"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8" fillId="5" borderId="1" xfId="0" applyFont="1" applyFill="1" applyBorder="1" applyAlignment="1">
      <alignment vertical="center"/>
    </xf>
    <xf numFmtId="0" fontId="8" fillId="5" borderId="1" xfId="0" applyFont="1" applyFill="1" applyBorder="1" applyAlignment="1">
      <alignment horizontal="center" vertical="center"/>
    </xf>
    <xf numFmtId="166" fontId="8" fillId="5" borderId="1" xfId="0" applyNumberFormat="1" applyFont="1" applyFill="1" applyBorder="1" applyAlignment="1">
      <alignment vertical="center"/>
    </xf>
    <xf numFmtId="168" fontId="8" fillId="5" borderId="1" xfId="1" applyNumberFormat="1" applyFont="1" applyFill="1" applyBorder="1" applyAlignment="1">
      <alignment vertical="center"/>
    </xf>
    <xf numFmtId="14" fontId="8" fillId="5" borderId="1" xfId="0" applyNumberFormat="1" applyFont="1" applyFill="1" applyBorder="1" applyAlignment="1">
      <alignment horizontal="center" vertical="center"/>
    </xf>
    <xf numFmtId="9" fontId="8" fillId="5" borderId="1" xfId="4" applyFont="1" applyFill="1" applyBorder="1" applyAlignment="1">
      <alignment horizontal="center" vertical="center" wrapText="1"/>
    </xf>
    <xf numFmtId="9" fontId="8" fillId="6" borderId="1" xfId="4" applyFont="1" applyFill="1" applyBorder="1" applyAlignment="1">
      <alignment horizontal="center" vertical="center" wrapText="1"/>
    </xf>
    <xf numFmtId="168" fontId="8" fillId="5" borderId="1" xfId="1" applyNumberFormat="1" applyFont="1" applyFill="1" applyBorder="1" applyAlignment="1">
      <alignment vertical="center" wrapText="1"/>
    </xf>
    <xf numFmtId="168" fontId="8" fillId="6" borderId="1" xfId="1" applyNumberFormat="1" applyFont="1" applyFill="1" applyBorder="1" applyAlignment="1">
      <alignment vertical="center" wrapText="1"/>
    </xf>
    <xf numFmtId="0" fontId="8" fillId="5" borderId="1" xfId="0" quotePrefix="1" applyFont="1" applyFill="1" applyBorder="1" applyAlignment="1">
      <alignment vertical="center" wrapText="1"/>
    </xf>
    <xf numFmtId="0" fontId="8" fillId="6" borderId="1" xfId="0" quotePrefix="1" applyFont="1" applyFill="1" applyBorder="1" applyAlignment="1">
      <alignment vertical="center" wrapText="1"/>
    </xf>
    <xf numFmtId="4" fontId="8" fillId="5" borderId="1" xfId="3" applyNumberFormat="1" applyFont="1" applyFill="1" applyBorder="1" applyAlignment="1">
      <alignment horizontal="center" vertical="center" wrapText="1"/>
    </xf>
    <xf numFmtId="168" fontId="8" fillId="6" borderId="1" xfId="0" applyNumberFormat="1" applyFont="1" applyFill="1" applyBorder="1" applyAlignment="1">
      <alignment vertical="center" wrapText="1"/>
    </xf>
    <xf numFmtId="168" fontId="8" fillId="5" borderId="1" xfId="0" applyNumberFormat="1" applyFont="1" applyFill="1" applyBorder="1" applyAlignment="1">
      <alignment vertical="center" wrapText="1"/>
    </xf>
    <xf numFmtId="168" fontId="8" fillId="5" borderId="1" xfId="3" applyNumberFormat="1" applyFont="1" applyFill="1" applyBorder="1" applyAlignment="1">
      <alignment vertical="center" wrapText="1"/>
    </xf>
    <xf numFmtId="168" fontId="8" fillId="6" borderId="1" xfId="3" applyNumberFormat="1" applyFont="1" applyFill="1" applyBorder="1" applyAlignment="1">
      <alignment vertical="center" wrapText="1"/>
    </xf>
    <xf numFmtId="1" fontId="8" fillId="5" borderId="1" xfId="0" applyNumberFormat="1" applyFont="1" applyFill="1" applyBorder="1" applyAlignment="1">
      <alignment horizontal="center" vertical="center" wrapText="1"/>
    </xf>
    <xf numFmtId="170" fontId="8" fillId="6" borderId="1" xfId="1" applyNumberFormat="1" applyFont="1" applyFill="1" applyBorder="1" applyAlignment="1">
      <alignment vertical="center" wrapText="1"/>
    </xf>
    <xf numFmtId="9" fontId="8" fillId="5"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6" fontId="8" fillId="6" borderId="1" xfId="0" applyNumberFormat="1" applyFont="1" applyFill="1" applyBorder="1" applyAlignment="1">
      <alignment vertical="center" wrapText="1"/>
    </xf>
    <xf numFmtId="3" fontId="8" fillId="6" borderId="1" xfId="0" applyNumberFormat="1" applyFont="1" applyFill="1" applyBorder="1" applyAlignment="1">
      <alignment vertical="center" wrapText="1"/>
    </xf>
    <xf numFmtId="3" fontId="8" fillId="5" borderId="1" xfId="0" applyNumberFormat="1" applyFont="1" applyFill="1" applyBorder="1" applyAlignment="1">
      <alignment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166" fontId="8" fillId="7" borderId="1" xfId="0" applyNumberFormat="1" applyFont="1" applyFill="1" applyBorder="1" applyAlignment="1">
      <alignment horizontal="center" vertical="center" wrapText="1"/>
    </xf>
    <xf numFmtId="14" fontId="8" fillId="7" borderId="1" xfId="0" applyNumberFormat="1" applyFont="1" applyFill="1" applyBorder="1" applyAlignment="1">
      <alignment horizontal="left" vertical="center" wrapText="1"/>
    </xf>
    <xf numFmtId="167" fontId="8" fillId="7" borderId="1" xfId="1" applyNumberFormat="1"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9" borderId="1" xfId="0" applyFont="1" applyFill="1" applyBorder="1" applyAlignment="1">
      <alignment vertical="center" wrapText="1"/>
    </xf>
    <xf numFmtId="166" fontId="8" fillId="9" borderId="1" xfId="0" applyNumberFormat="1" applyFont="1" applyFill="1" applyBorder="1" applyAlignment="1">
      <alignment horizontal="center" vertical="center" wrapText="1"/>
    </xf>
    <xf numFmtId="14" fontId="8" fillId="9" borderId="1" xfId="0" applyNumberFormat="1" applyFont="1" applyFill="1" applyBorder="1" applyAlignment="1">
      <alignment horizontal="left" vertical="center" wrapText="1"/>
    </xf>
    <xf numFmtId="167" fontId="8" fillId="9" borderId="1" xfId="1"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8" borderId="1" xfId="0" applyFont="1" applyFill="1" applyBorder="1" applyAlignment="1">
      <alignment vertical="center" wrapText="1"/>
    </xf>
    <xf numFmtId="49" fontId="8" fillId="5" borderId="1" xfId="0" applyNumberFormat="1" applyFont="1" applyFill="1" applyBorder="1" applyAlignment="1">
      <alignment vertical="center" wrapText="1"/>
    </xf>
    <xf numFmtId="49" fontId="8" fillId="6" borderId="1" xfId="0" applyNumberFormat="1" applyFont="1" applyFill="1" applyBorder="1" applyAlignment="1">
      <alignment vertical="center" wrapText="1"/>
    </xf>
    <xf numFmtId="169" fontId="8" fillId="5" borderId="1" xfId="3" applyNumberFormat="1" applyFont="1" applyFill="1" applyBorder="1" applyAlignment="1">
      <alignment horizontal="center" vertical="center" wrapText="1"/>
    </xf>
    <xf numFmtId="0" fontId="14" fillId="6" borderId="1" xfId="2" applyFont="1" applyFill="1" applyBorder="1" applyAlignment="1">
      <alignment vertical="center" wrapText="1"/>
    </xf>
    <xf numFmtId="0" fontId="14" fillId="5" borderId="1" xfId="2" applyFont="1" applyFill="1" applyBorder="1" applyAlignment="1">
      <alignment vertical="center" wrapText="1"/>
    </xf>
    <xf numFmtId="0" fontId="14" fillId="6" borderId="1" xfId="2" applyFont="1" applyFill="1" applyBorder="1" applyAlignment="1">
      <alignment vertical="center"/>
    </xf>
    <xf numFmtId="0" fontId="14" fillId="5" borderId="1" xfId="2" applyFont="1" applyFill="1" applyBorder="1" applyAlignment="1">
      <alignment vertical="center"/>
    </xf>
    <xf numFmtId="9" fontId="8" fillId="5" borderId="1" xfId="0" applyNumberFormat="1" applyFont="1" applyFill="1" applyBorder="1" applyAlignment="1">
      <alignment vertical="center" wrapText="1"/>
    </xf>
    <xf numFmtId="169" fontId="8" fillId="5" borderId="1" xfId="1" applyNumberFormat="1" applyFont="1" applyFill="1" applyBorder="1" applyAlignment="1">
      <alignment vertical="center" wrapText="1"/>
    </xf>
    <xf numFmtId="169" fontId="8" fillId="6" borderId="1" xfId="1" applyNumberFormat="1" applyFont="1" applyFill="1" applyBorder="1" applyAlignment="1">
      <alignment vertical="center" wrapText="1"/>
    </xf>
    <xf numFmtId="171" fontId="8" fillId="5" borderId="1" xfId="3" applyNumberFormat="1" applyFont="1" applyFill="1" applyBorder="1" applyAlignment="1">
      <alignment horizontal="center" vertical="center" wrapText="1"/>
    </xf>
    <xf numFmtId="172" fontId="8" fillId="5" borderId="1" xfId="3" applyNumberFormat="1" applyFont="1" applyFill="1" applyBorder="1" applyAlignment="1">
      <alignment vertical="center" wrapText="1"/>
    </xf>
    <xf numFmtId="0" fontId="0" fillId="5" borderId="1" xfId="0" applyFill="1" applyBorder="1" applyAlignment="1">
      <alignment vertical="center" wrapText="1"/>
    </xf>
    <xf numFmtId="171" fontId="8" fillId="6" borderId="1" xfId="3"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72" fontId="8" fillId="6" borderId="1" xfId="3" applyNumberFormat="1" applyFont="1" applyFill="1" applyBorder="1" applyAlignment="1">
      <alignment vertical="center" wrapText="1"/>
    </xf>
    <xf numFmtId="0" fontId="0" fillId="6" borderId="1" xfId="0" applyFill="1" applyBorder="1" applyAlignment="1">
      <alignment vertical="center" wrapText="1"/>
    </xf>
    <xf numFmtId="0" fontId="13" fillId="6" borderId="1" xfId="2" applyFill="1" applyBorder="1" applyAlignment="1">
      <alignment vertical="center" wrapText="1"/>
    </xf>
    <xf numFmtId="172" fontId="8" fillId="5" borderId="1" xfId="3" applyNumberFormat="1" applyFont="1" applyFill="1" applyBorder="1" applyAlignment="1">
      <alignment horizontal="right" vertical="center" wrapText="1"/>
    </xf>
    <xf numFmtId="167" fontId="8" fillId="5" borderId="1" xfId="1" applyNumberFormat="1" applyFont="1" applyFill="1" applyBorder="1" applyAlignment="1">
      <alignment horizontal="left" vertical="center" wrapText="1"/>
    </xf>
    <xf numFmtId="172" fontId="8" fillId="6" borderId="1" xfId="3" applyNumberFormat="1" applyFont="1" applyFill="1" applyBorder="1" applyAlignment="1">
      <alignment horizontal="right" vertical="center" wrapText="1"/>
    </xf>
    <xf numFmtId="167" fontId="8" fillId="6" borderId="1" xfId="1" applyNumberFormat="1" applyFont="1" applyFill="1" applyBorder="1" applyAlignment="1">
      <alignment horizontal="left" vertical="center" wrapText="1"/>
    </xf>
    <xf numFmtId="0" fontId="8" fillId="6" borderId="1" xfId="0" applyFont="1" applyFill="1" applyBorder="1" applyAlignment="1">
      <alignment horizontal="right" vertical="center" wrapText="1"/>
    </xf>
    <xf numFmtId="10" fontId="8" fillId="5" borderId="1" xfId="4" applyNumberFormat="1" applyFont="1" applyFill="1" applyBorder="1" applyAlignment="1">
      <alignment horizontal="center" vertical="center" wrapText="1"/>
    </xf>
    <xf numFmtId="10" fontId="15" fillId="5" borderId="8" xfId="4" applyNumberFormat="1" applyFont="1" applyFill="1" applyBorder="1" applyAlignment="1">
      <alignment horizontal="right" vertical="center"/>
    </xf>
    <xf numFmtId="0" fontId="15" fillId="5" borderId="9" xfId="0" applyFont="1" applyFill="1" applyBorder="1" applyAlignment="1">
      <alignment wrapText="1"/>
    </xf>
    <xf numFmtId="173" fontId="8" fillId="6" borderId="1" xfId="1" applyNumberFormat="1" applyFont="1" applyFill="1" applyBorder="1" applyAlignment="1">
      <alignment horizontal="center" vertical="center" wrapText="1"/>
    </xf>
    <xf numFmtId="174" fontId="15" fillId="6" borderId="8" xfId="0" applyNumberFormat="1" applyFont="1" applyFill="1" applyBorder="1" applyAlignment="1">
      <alignment horizontal="right" vertical="center"/>
    </xf>
    <xf numFmtId="173" fontId="8" fillId="5" borderId="1" xfId="1" applyNumberFormat="1" applyFont="1" applyFill="1" applyBorder="1" applyAlignment="1">
      <alignment horizontal="center" vertical="center" wrapText="1"/>
    </xf>
    <xf numFmtId="175" fontId="8" fillId="5" borderId="10" xfId="0" applyNumberFormat="1" applyFont="1" applyFill="1" applyBorder="1" applyAlignment="1">
      <alignment vertical="center" wrapText="1"/>
    </xf>
    <xf numFmtId="0" fontId="8" fillId="5" borderId="7" xfId="0" applyFont="1" applyFill="1" applyBorder="1" applyAlignment="1">
      <alignment vertical="center" wrapText="1"/>
    </xf>
    <xf numFmtId="9" fontId="8" fillId="6" borderId="6" xfId="0" applyNumberFormat="1" applyFont="1" applyFill="1" applyBorder="1" applyAlignment="1">
      <alignment horizontal="center" vertical="center" wrapText="1"/>
    </xf>
    <xf numFmtId="0" fontId="8" fillId="6" borderId="11" xfId="0" applyFont="1" applyFill="1" applyBorder="1" applyAlignment="1">
      <alignment vertical="center" wrapText="1"/>
    </xf>
    <xf numFmtId="9" fontId="8" fillId="5" borderId="6" xfId="0" applyNumberFormat="1" applyFont="1" applyFill="1" applyBorder="1" applyAlignment="1">
      <alignment horizontal="center" vertical="center" wrapText="1"/>
    </xf>
    <xf numFmtId="10" fontId="8" fillId="5" borderId="5" xfId="0" applyNumberFormat="1" applyFont="1" applyFill="1" applyBorder="1" applyAlignment="1">
      <alignment vertical="center" wrapText="1"/>
    </xf>
    <xf numFmtId="0" fontId="8" fillId="5" borderId="11" xfId="0" applyFont="1" applyFill="1" applyBorder="1" applyAlignment="1">
      <alignment vertical="center" wrapText="1"/>
    </xf>
    <xf numFmtId="10" fontId="8" fillId="6" borderId="1" xfId="4" applyNumberFormat="1" applyFont="1" applyFill="1" applyBorder="1" applyAlignment="1">
      <alignment vertical="center" wrapText="1"/>
    </xf>
    <xf numFmtId="170" fontId="8" fillId="5" borderId="1" xfId="0" applyNumberFormat="1" applyFont="1" applyFill="1" applyBorder="1" applyAlignment="1">
      <alignment vertical="center" wrapText="1"/>
    </xf>
    <xf numFmtId="170" fontId="8" fillId="5" borderId="1" xfId="1" applyNumberFormat="1" applyFont="1" applyFill="1" applyBorder="1" applyAlignment="1">
      <alignment vertical="center" wrapText="1"/>
    </xf>
    <xf numFmtId="3" fontId="8" fillId="6" borderId="1" xfId="0" applyNumberFormat="1" applyFont="1" applyFill="1" applyBorder="1" applyAlignment="1">
      <alignment horizontal="center" vertical="center" wrapText="1"/>
    </xf>
    <xf numFmtId="176" fontId="8" fillId="5" borderId="1" xfId="4" applyNumberFormat="1" applyFont="1" applyFill="1" applyBorder="1" applyAlignment="1">
      <alignment horizontal="center" vertical="center" wrapText="1"/>
    </xf>
    <xf numFmtId="169" fontId="8" fillId="6" borderId="1" xfId="0" applyNumberFormat="1" applyFont="1" applyFill="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4" fillId="10" borderId="1" xfId="0" applyFont="1" applyFill="1" applyBorder="1" applyAlignment="1">
      <alignment horizontal="center" vertical="center" wrapText="1"/>
    </xf>
    <xf numFmtId="0" fontId="13" fillId="6" borderId="1" xfId="2" applyFill="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176" fontId="8" fillId="5" borderId="1" xfId="0" applyNumberFormat="1" applyFont="1" applyFill="1" applyBorder="1" applyAlignment="1">
      <alignment horizontal="center" vertical="center" wrapText="1"/>
    </xf>
    <xf numFmtId="0" fontId="13" fillId="6" borderId="1" xfId="2" applyFill="1" applyBorder="1" applyAlignment="1">
      <alignment vertical="center"/>
    </xf>
    <xf numFmtId="0" fontId="13" fillId="5" borderId="1" xfId="2" applyFill="1" applyBorder="1" applyAlignment="1">
      <alignment vertical="center"/>
    </xf>
    <xf numFmtId="9" fontId="8" fillId="5" borderId="1" xfId="4" applyFont="1" applyFill="1" applyBorder="1" applyAlignment="1">
      <alignment vertical="center" wrapText="1"/>
    </xf>
    <xf numFmtId="0" fontId="8" fillId="5" borderId="1" xfId="0" applyFont="1" applyFill="1" applyBorder="1" applyAlignment="1">
      <alignment vertical="center" wrapText="1"/>
    </xf>
    <xf numFmtId="0" fontId="13" fillId="6" borderId="1" xfId="2" applyFill="1" applyBorder="1" applyAlignment="1">
      <alignment vertical="center" wrapText="1"/>
    </xf>
    <xf numFmtId="0" fontId="13" fillId="5" borderId="1" xfId="2" applyFill="1" applyBorder="1" applyAlignment="1">
      <alignment vertical="center" wrapText="1"/>
    </xf>
    <xf numFmtId="164" fontId="8" fillId="5" borderId="4" xfId="3" applyFont="1" applyFill="1" applyBorder="1" applyAlignment="1">
      <alignment horizontal="right" vertical="center" wrapText="1"/>
    </xf>
    <xf numFmtId="164" fontId="0" fillId="5" borderId="1" xfId="3" applyFont="1" applyFill="1" applyBorder="1" applyAlignment="1">
      <alignment vertical="center" wrapText="1"/>
    </xf>
    <xf numFmtId="164" fontId="8" fillId="5" borderId="1" xfId="3" applyFont="1" applyFill="1" applyBorder="1" applyAlignment="1">
      <alignment horizontal="left" vertical="center" wrapText="1"/>
    </xf>
    <xf numFmtId="0" fontId="15" fillId="6" borderId="9" xfId="0" applyFont="1" applyFill="1" applyBorder="1" applyAlignment="1">
      <alignment vertical="center" wrapText="1"/>
    </xf>
    <xf numFmtId="10" fontId="8" fillId="6" borderId="5" xfId="0" applyNumberFormat="1"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166" fontId="8" fillId="6" borderId="1" xfId="0" applyNumberFormat="1" applyFont="1" applyFill="1" applyBorder="1" applyAlignment="1">
      <alignment vertical="center" wrapText="1"/>
    </xf>
    <xf numFmtId="166" fontId="8" fillId="5" borderId="1" xfId="0" applyNumberFormat="1" applyFont="1" applyFill="1" applyBorder="1" applyAlignment="1">
      <alignment vertical="center" wrapText="1"/>
    </xf>
    <xf numFmtId="0" fontId="15" fillId="6" borderId="7" xfId="0" applyFont="1" applyFill="1" applyBorder="1" applyAlignment="1">
      <alignment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68" fontId="8" fillId="5" borderId="4" xfId="0" applyNumberFormat="1" applyFont="1" applyFill="1" applyBorder="1" applyAlignment="1">
      <alignment horizontal="center" vertical="center" wrapText="1"/>
    </xf>
    <xf numFmtId="168" fontId="8" fillId="5" borderId="5" xfId="0" applyNumberFormat="1" applyFont="1" applyFill="1" applyBorder="1" applyAlignment="1">
      <alignment horizontal="center" vertical="center" wrapText="1"/>
    </xf>
    <xf numFmtId="168" fontId="8" fillId="6" borderId="4" xfId="0" applyNumberFormat="1" applyFont="1" applyFill="1" applyBorder="1" applyAlignment="1">
      <alignment horizontal="center" vertical="center" wrapText="1"/>
    </xf>
    <xf numFmtId="168" fontId="8" fillId="6" borderId="5"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xf>
    <xf numFmtId="166" fontId="8" fillId="6" borderId="1" xfId="0" applyNumberFormat="1"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13" fillId="5" borderId="1" xfId="2" applyFill="1" applyBorder="1" applyAlignment="1">
      <alignment vertical="center" wrapText="1"/>
    </xf>
    <xf numFmtId="0" fontId="13" fillId="6" borderId="1" xfId="2" applyFill="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cellXfs>
  <cellStyles count="5">
    <cellStyle name="Hipervínculo" xfId="2" builtinId="8"/>
    <cellStyle name="Millares" xfId="3" builtinId="3"/>
    <cellStyle name="Moneda" xfId="1" builtinId="4"/>
    <cellStyle name="Normal" xfId="0" builtinId="0"/>
    <cellStyle name="Porcentaje" xfId="4" builtinId="5"/>
  </cellStyles>
  <dxfs count="88">
    <dxf>
      <alignment horizont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vertic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horizontal="center"/>
    </dxf>
    <dxf>
      <alignment vertical="center"/>
    </dxf>
    <dxf>
      <alignment horizontal="center"/>
    </dxf>
  </dxfs>
  <tableStyles count="0" defaultTableStyle="TableStyleMedium2" defaultPivotStyle="PivotStyleLight16"/>
  <colors>
    <mruColors>
      <color rgb="FFFFFFFF"/>
      <color rgb="FFFFABAB"/>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89</xdr:row>
      <xdr:rowOff>0</xdr:rowOff>
    </xdr:from>
    <xdr:to>
      <xdr:col>27</xdr:col>
      <xdr:colOff>152400</xdr:colOff>
      <xdr:row>89</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BB8424C-545C-4C10-9640-724EF8EFE2BC}"/>
            </a:ext>
          </a:extLst>
        </xdr:cNvPr>
        <xdr:cNvSpPr>
          <a:spLocks noChangeAspect="1" noChangeArrowheads="1"/>
        </xdr:cNvSpPr>
      </xdr:nvSpPr>
      <xdr:spPr bwMode="auto">
        <a:xfrm>
          <a:off x="53940075" y="16421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89</xdr:row>
      <xdr:rowOff>0</xdr:rowOff>
    </xdr:from>
    <xdr:to>
      <xdr:col>27</xdr:col>
      <xdr:colOff>152400</xdr:colOff>
      <xdr:row>89</xdr:row>
      <xdr:rowOff>152400</xdr:rowOff>
    </xdr:to>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6370CC0A-ECCB-4B45-82DB-3250B39D75C1}"/>
            </a:ext>
          </a:extLst>
        </xdr:cNvPr>
        <xdr:cNvSpPr>
          <a:spLocks noChangeAspect="1" noChangeArrowheads="1"/>
        </xdr:cNvSpPr>
      </xdr:nvSpPr>
      <xdr:spPr bwMode="auto">
        <a:xfrm>
          <a:off x="553307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99</xdr:row>
      <xdr:rowOff>0</xdr:rowOff>
    </xdr:from>
    <xdr:to>
      <xdr:col>27</xdr:col>
      <xdr:colOff>152400</xdr:colOff>
      <xdr:row>99</xdr:row>
      <xdr:rowOff>152400</xdr:rowOff>
    </xdr:to>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C2FFD8B5-FC39-43D9-810C-D0B4C6957ECA}"/>
            </a:ext>
          </a:extLst>
        </xdr:cNvPr>
        <xdr:cNvSpPr>
          <a:spLocks noChangeAspect="1" noChangeArrowheads="1"/>
        </xdr:cNvSpPr>
      </xdr:nvSpPr>
      <xdr:spPr bwMode="auto">
        <a:xfrm>
          <a:off x="55330725" y="129406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100</xdr:row>
      <xdr:rowOff>0</xdr:rowOff>
    </xdr:from>
    <xdr:ext cx="152400" cy="152400"/>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285F8060-DF03-4D8A-B894-B8287C519FEE}"/>
            </a:ext>
          </a:extLst>
        </xdr:cNvPr>
        <xdr:cNvSpPr>
          <a:spLocks noChangeAspect="1" noChangeArrowheads="1"/>
        </xdr:cNvSpPr>
      </xdr:nvSpPr>
      <xdr:spPr bwMode="auto">
        <a:xfrm>
          <a:off x="55330725" y="130549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27</xdr:col>
      <xdr:colOff>19050</xdr:colOff>
      <xdr:row>16</xdr:row>
      <xdr:rowOff>485775</xdr:rowOff>
    </xdr:from>
    <xdr:to>
      <xdr:col>27</xdr:col>
      <xdr:colOff>2533650</xdr:colOff>
      <xdr:row>16</xdr:row>
      <xdr:rowOff>714375</xdr:rowOff>
    </xdr:to>
    <xdr:pic>
      <xdr:nvPicPr>
        <xdr:cNvPr id="6" name="Imagen 5">
          <a:extLst>
            <a:ext uri="{FF2B5EF4-FFF2-40B4-BE49-F238E27FC236}">
              <a16:creationId xmlns:a16="http://schemas.microsoft.com/office/drawing/2014/main" id="{079662DE-58D6-4BA4-A6AF-37CB28304172}"/>
            </a:ext>
          </a:extLst>
        </xdr:cNvPr>
        <xdr:cNvPicPr>
          <a:picLocks noChangeAspect="1"/>
        </xdr:cNvPicPr>
      </xdr:nvPicPr>
      <xdr:blipFill>
        <a:blip xmlns:r="http://schemas.openxmlformats.org/officeDocument/2006/relationships" r:embed="rId2"/>
        <a:stretch>
          <a:fillRect/>
        </a:stretch>
      </xdr:blipFill>
      <xdr:spPr>
        <a:xfrm>
          <a:off x="55349775" y="1247775"/>
          <a:ext cx="2514600" cy="228600"/>
        </a:xfrm>
        <a:prstGeom prst="rect">
          <a:avLst/>
        </a:prstGeom>
      </xdr:spPr>
    </xdr:pic>
    <xdr:clientData/>
  </xdr:twoCellAnchor>
  <xdr:oneCellAnchor>
    <xdr:from>
      <xdr:col>27</xdr:col>
      <xdr:colOff>57150</xdr:colOff>
      <xdr:row>17</xdr:row>
      <xdr:rowOff>561975</xdr:rowOff>
    </xdr:from>
    <xdr:ext cx="2524125" cy="326571"/>
    <xdr:pic>
      <xdr:nvPicPr>
        <xdr:cNvPr id="7" name="Imagen 6">
          <a:extLst>
            <a:ext uri="{FF2B5EF4-FFF2-40B4-BE49-F238E27FC236}">
              <a16:creationId xmlns:a16="http://schemas.microsoft.com/office/drawing/2014/main" id="{F66EBD9B-C644-4287-BD0D-E48C13A1FA3C}"/>
            </a:ext>
          </a:extLst>
        </xdr:cNvPr>
        <xdr:cNvPicPr>
          <a:picLocks noChangeAspect="1"/>
        </xdr:cNvPicPr>
      </xdr:nvPicPr>
      <xdr:blipFill>
        <a:blip xmlns:r="http://schemas.openxmlformats.org/officeDocument/2006/relationships" r:embed="rId2"/>
        <a:stretch>
          <a:fillRect/>
        </a:stretch>
      </xdr:blipFill>
      <xdr:spPr>
        <a:xfrm>
          <a:off x="55387875" y="2085975"/>
          <a:ext cx="2524125" cy="326571"/>
        </a:xfrm>
        <a:prstGeom prst="rect">
          <a:avLst/>
        </a:prstGeom>
      </xdr:spPr>
    </xdr:pic>
    <xdr:clientData/>
  </xdr:oneCellAnchor>
  <xdr:oneCellAnchor>
    <xdr:from>
      <xdr:col>27</xdr:col>
      <xdr:colOff>0</xdr:colOff>
      <xdr:row>18</xdr:row>
      <xdr:rowOff>742950</xdr:rowOff>
    </xdr:from>
    <xdr:ext cx="2600325" cy="326571"/>
    <xdr:pic>
      <xdr:nvPicPr>
        <xdr:cNvPr id="8" name="Imagen 7">
          <a:extLst>
            <a:ext uri="{FF2B5EF4-FFF2-40B4-BE49-F238E27FC236}">
              <a16:creationId xmlns:a16="http://schemas.microsoft.com/office/drawing/2014/main" id="{0ABCB605-C906-4599-B798-8F054646A11D}"/>
            </a:ext>
          </a:extLst>
        </xdr:cNvPr>
        <xdr:cNvPicPr>
          <a:picLocks noChangeAspect="1"/>
        </xdr:cNvPicPr>
      </xdr:nvPicPr>
      <xdr:blipFill>
        <a:blip xmlns:r="http://schemas.openxmlformats.org/officeDocument/2006/relationships" r:embed="rId2"/>
        <a:stretch>
          <a:fillRect/>
        </a:stretch>
      </xdr:blipFill>
      <xdr:spPr>
        <a:xfrm>
          <a:off x="55330725" y="3219450"/>
          <a:ext cx="2600325" cy="326571"/>
        </a:xfrm>
        <a:prstGeom prst="rect">
          <a:avLst/>
        </a:prstGeom>
      </xdr:spPr>
    </xdr:pic>
    <xdr:clientData/>
  </xdr:oneCellAnchor>
  <xdr:oneCellAnchor>
    <xdr:from>
      <xdr:col>27</xdr:col>
      <xdr:colOff>38100</xdr:colOff>
      <xdr:row>19</xdr:row>
      <xdr:rowOff>581025</xdr:rowOff>
    </xdr:from>
    <xdr:ext cx="2571750" cy="326571"/>
    <xdr:pic>
      <xdr:nvPicPr>
        <xdr:cNvPr id="9" name="Imagen 8">
          <a:extLst>
            <a:ext uri="{FF2B5EF4-FFF2-40B4-BE49-F238E27FC236}">
              <a16:creationId xmlns:a16="http://schemas.microsoft.com/office/drawing/2014/main" id="{9B57ED53-1363-498A-8670-30BABFDCC8AA}"/>
            </a:ext>
          </a:extLst>
        </xdr:cNvPr>
        <xdr:cNvPicPr>
          <a:picLocks noChangeAspect="1"/>
        </xdr:cNvPicPr>
      </xdr:nvPicPr>
      <xdr:blipFill>
        <a:blip xmlns:r="http://schemas.openxmlformats.org/officeDocument/2006/relationships" r:embed="rId2"/>
        <a:stretch>
          <a:fillRect/>
        </a:stretch>
      </xdr:blipFill>
      <xdr:spPr>
        <a:xfrm>
          <a:off x="55368825" y="4200525"/>
          <a:ext cx="2571750" cy="326571"/>
        </a:xfrm>
        <a:prstGeom prst="rect">
          <a:avLst/>
        </a:prstGeom>
      </xdr:spPr>
    </xdr:pic>
    <xdr:clientData/>
  </xdr:oneCellAnchor>
  <xdr:oneCellAnchor>
    <xdr:from>
      <xdr:col>27</xdr:col>
      <xdr:colOff>38100</xdr:colOff>
      <xdr:row>20</xdr:row>
      <xdr:rowOff>504825</xdr:rowOff>
    </xdr:from>
    <xdr:ext cx="2552700" cy="276225"/>
    <xdr:pic>
      <xdr:nvPicPr>
        <xdr:cNvPr id="10" name="Imagen 9">
          <a:extLst>
            <a:ext uri="{FF2B5EF4-FFF2-40B4-BE49-F238E27FC236}">
              <a16:creationId xmlns:a16="http://schemas.microsoft.com/office/drawing/2014/main" id="{08B07FDA-3D5C-4DFE-B7BE-326183638C5E}"/>
            </a:ext>
          </a:extLst>
        </xdr:cNvPr>
        <xdr:cNvPicPr>
          <a:picLocks noChangeAspect="1"/>
        </xdr:cNvPicPr>
      </xdr:nvPicPr>
      <xdr:blipFill>
        <a:blip xmlns:r="http://schemas.openxmlformats.org/officeDocument/2006/relationships" r:embed="rId2"/>
        <a:stretch>
          <a:fillRect/>
        </a:stretch>
      </xdr:blipFill>
      <xdr:spPr>
        <a:xfrm>
          <a:off x="55368825" y="5057775"/>
          <a:ext cx="2552700" cy="276225"/>
        </a:xfrm>
        <a:prstGeom prst="rect">
          <a:avLst/>
        </a:prstGeom>
      </xdr:spPr>
    </xdr:pic>
    <xdr:clientData/>
  </xdr:oneCellAnchor>
  <xdr:oneCellAnchor>
    <xdr:from>
      <xdr:col>27</xdr:col>
      <xdr:colOff>47625</xdr:colOff>
      <xdr:row>21</xdr:row>
      <xdr:rowOff>466725</xdr:rowOff>
    </xdr:from>
    <xdr:ext cx="2533650" cy="238125"/>
    <xdr:pic>
      <xdr:nvPicPr>
        <xdr:cNvPr id="11" name="Imagen 10">
          <a:extLst>
            <a:ext uri="{FF2B5EF4-FFF2-40B4-BE49-F238E27FC236}">
              <a16:creationId xmlns:a16="http://schemas.microsoft.com/office/drawing/2014/main" id="{99CC011D-740F-4525-A597-36081A57CBE0}"/>
            </a:ext>
          </a:extLst>
        </xdr:cNvPr>
        <xdr:cNvPicPr>
          <a:picLocks noChangeAspect="1"/>
        </xdr:cNvPicPr>
      </xdr:nvPicPr>
      <xdr:blipFill>
        <a:blip xmlns:r="http://schemas.openxmlformats.org/officeDocument/2006/relationships" r:embed="rId2"/>
        <a:stretch>
          <a:fillRect/>
        </a:stretch>
      </xdr:blipFill>
      <xdr:spPr>
        <a:xfrm>
          <a:off x="55378350" y="5781675"/>
          <a:ext cx="2533650" cy="238125"/>
        </a:xfrm>
        <a:prstGeom prst="rect">
          <a:avLst/>
        </a:prstGeom>
      </xdr:spPr>
    </xdr:pic>
    <xdr:clientData/>
  </xdr:oneCellAnchor>
  <xdr:oneCellAnchor>
    <xdr:from>
      <xdr:col>27</xdr:col>
      <xdr:colOff>95250</xdr:colOff>
      <xdr:row>23</xdr:row>
      <xdr:rowOff>495300</xdr:rowOff>
    </xdr:from>
    <xdr:ext cx="2419350" cy="257175"/>
    <xdr:pic>
      <xdr:nvPicPr>
        <xdr:cNvPr id="12" name="Imagen 11">
          <a:extLst>
            <a:ext uri="{FF2B5EF4-FFF2-40B4-BE49-F238E27FC236}">
              <a16:creationId xmlns:a16="http://schemas.microsoft.com/office/drawing/2014/main" id="{9B099CD5-E6ED-4BF1-83C9-187893FA1A77}"/>
            </a:ext>
          </a:extLst>
        </xdr:cNvPr>
        <xdr:cNvPicPr>
          <a:picLocks noChangeAspect="1"/>
        </xdr:cNvPicPr>
      </xdr:nvPicPr>
      <xdr:blipFill>
        <a:blip xmlns:r="http://schemas.openxmlformats.org/officeDocument/2006/relationships" r:embed="rId2"/>
        <a:stretch>
          <a:fillRect/>
        </a:stretch>
      </xdr:blipFill>
      <xdr:spPr>
        <a:xfrm>
          <a:off x="55425975" y="7715250"/>
          <a:ext cx="2419350" cy="257175"/>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eguimiento%20Plan%20de%20Acci&#243;n%20Institucional%20ANH%202023%20-%20Agosto%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016.355965162038" createdVersion="8" refreshedVersion="8" minRefreshableVersion="3" recordCount="108" xr:uid="{32EA7931-0AC7-44D4-A782-787C71F0002C}">
  <cacheSource type="worksheet">
    <worksheetSource ref="B1:D96" sheet="PA 2023" r:id="rId2"/>
  </cacheSource>
  <cacheFields count="31">
    <cacheField name="ID Indicador" numFmtId="0">
      <sharedItems containsSemiMixedTypes="0" containsString="0" containsNumber="1" containsInteger="1" minValue="1" maxValue="158"/>
    </cacheField>
    <cacheField name="Proceso Sistema Integral de Gestión y Control - SGIC" numFmtId="0">
      <sharedItems/>
    </cacheField>
    <cacheField name="Dimensión MIPG" numFmtId="0">
      <sharedItems/>
    </cacheField>
    <cacheField name="Vicepresidencia/ Oficina Asesora " numFmtId="0">
      <sharedItems/>
    </cacheField>
    <cacheField name="Gerencia / Grupo" numFmtId="0">
      <sharedItems/>
    </cacheField>
    <cacheField name="Objetivo Estratégico" numFmtId="0">
      <sharedItems count="3">
        <s v="Afianzar la gestión y desempeño organizacional eficiente y equitativo, generando mayor confianza ciudadana, transformación e innovación institucional"/>
        <s v="Articular los actores del sector energético para la adecuada ejecución de los contratos misionales en armonía con una sociedad resiliente al clima"/>
        <s v="Fortalecer la seguridad y soberanía energética en hidrocarburos, apoyando la transición energética y la economía verde"/>
      </sharedItems>
    </cacheField>
    <cacheField name="Temática" numFmtId="0">
      <sharedItems count="5">
        <s v="Promoción de la eficiencia y simplificación de procesos institucionales"/>
        <s v="Modernización y ampliación de instrumentos de evaluación seguimiento y control del sector minero energético"/>
        <s v="Fortalecimiento de hidrocarburos (gas, petróleo aumentando factor recobro mejorado) para la financiación de la transición energética"/>
        <s v="Fortalecimiento y articulación institucional del sector minero energético"/>
        <s v="Fortalecimiento de las Fuentes No Convencionales de Energía - FNCE"/>
      </sharedItems>
    </cacheField>
    <cacheField name="Indicador Estratégico" numFmtId="0">
      <sharedItems count="21">
        <s v="Evaluación de la gestión institucional FURAG II (MIPG-ANH)"/>
        <s v="No Aplica"/>
        <s v="Nivel de cumplimiento en la implementación de soluciones digitales"/>
        <s v="Aplicación de Instrumento de medición de Nivel de Satisfacción del Talento Humano a los funcionarios de la entidad"/>
        <s v="Evaluación Dimensión de Talento Humano FURAG - MIPG"/>
        <s v="Participación en eventos estratégicos para la promoción de la entidad, del sector y del proceso de transición energética del país"/>
        <s v="Nivel de satisfacción de los actores involucrados en los procesos necesarios para garantizar la seguridad y soberanía energética del país"/>
        <s v="Nuevas áreas prospectivas orientadas en Fuentes No Convencionales de Energía Renovable (FNCER) provenientes del subsuelo, evaluadas"/>
        <s v="Publicación del Balance de reservas de hidrocarburos de la Nación"/>
        <s v="Regalías recaudadas"/>
        <s v="Ingresos por Derechos Económicos"/>
        <s v="Excedentes financieros girados a la nación"/>
        <s v="Cumplimiento al cronograma de actividades del informe de recursos y reservas 2022"/>
        <s v="Plan Estratégico de Tecnologías de la Información y Comunicaciones - (PETIC), horizonte 2023-2026. "/>
        <s v="Nivel de satisfacción (canales de atención de PQRSD) de los actores involucrados en los procesos necesarios para garantizar la seguridad y soberanía energética del país"/>
        <s v="Sísmica 2D Equivalente"/>
        <s v="Nivel de cumplimiento en la implementación de la estrategia de Gobierno Digital​"/>
        <s v="Recursos destinados a iniciativas de inversión socio ambiental en territorio"/>
        <s v="Participación en espacios de articulación de los actores del sector para la adecuada gestión de los contratos de hidrocarburos"/>
        <s v="Contratos de exploración y producción de hidrocarburos con problemáticas socioambientales, viabilizados"/>
        <s v="Pozos exploratorios perforados de contratos vigentes"/>
      </sharedItems>
    </cacheField>
    <cacheField name="Plan o Programa" numFmtId="0">
      <sharedItems count="13">
        <s v="Plan Estratégico Institucional / Plan Nacional de Desarrollo"/>
        <s v="Plan Anticorrupción y de Atención al Ciudadano"/>
        <s v="Plan Institucional de Archivos de la Entidad ­PINAR"/>
        <s v="Plan de Acción Institucional"/>
        <s v="Plan Estratégico Tecnologías de la Información y las Comunicaciones - PETIC"/>
        <s v="Plan Estratégico de Talento Humano"/>
        <s v="Plan de Seguridad y Salud en el Trabajo"/>
        <s v="Plan Institucional de Capacitación "/>
        <s v="Plan Bienestar e Incentivos"/>
        <s v="Plan de Previsión de Recursos Humanos "/>
        <s v="Plan de Seguridad y Privacidad de la Información"/>
        <s v="Plan Anual de Vacantes"/>
        <s v="Plan Estratégico Institucional"/>
      </sharedItems>
    </cacheField>
    <cacheField name="Fuente Presupuestal" numFmtId="0">
      <sharedItems containsBlank="1"/>
    </cacheField>
    <cacheField name="Proyecto de Inversión DNP" numFmtId="0">
      <sharedItems containsBlank="1"/>
    </cacheField>
    <cacheField name="Producto Cadena de Valor DNP" numFmtId="0">
      <sharedItems containsBlank="1"/>
    </cacheField>
    <cacheField name="Actividad del proyecto inversión asociada" numFmtId="0">
      <sharedItems containsBlank="1"/>
    </cacheField>
    <cacheField name="Número de línea en Plan Anual de Adquisiciones 2023" numFmtId="0">
      <sharedItems containsNonDate="0" containsString="0" containsBlank="1"/>
    </cacheField>
    <cacheField name="Indicador del proyecto de inversión o de la actividad de gestión" numFmtId="0">
      <sharedItems containsBlank="1"/>
    </cacheField>
    <cacheField name="Meta 2023" numFmtId="0">
      <sharedItems containsBlank="1" containsMixedTypes="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cacheField>
    <cacheField name="Ppto $ (coincidir con programación pptal dependencia)" numFmtId="166">
      <sharedItems containsString="0" containsBlank="1" containsNumber="1" minValue="0" maxValue="182000000000"/>
    </cacheField>
    <cacheField name="Fecha Inicio" numFmtId="0">
      <sharedItems containsNonDate="0" containsString="0" containsBlank="1"/>
    </cacheField>
    <cacheField name="Fecha Fin" numFmtId="0">
      <sharedItems containsNonDate="0" containsString="0" containsBlank="1"/>
    </cacheField>
    <cacheField name="Tendencia" numFmtId="0">
      <sharedItems containsBlank="1"/>
    </cacheField>
    <cacheField name="Periodicidad de Seguimiento" numFmtId="0">
      <sharedItems containsBlank="1"/>
    </cacheField>
    <cacheField name="Clasificación General Indicador" numFmtId="0">
      <sharedItems/>
    </cacheField>
    <cacheField name="Avance Cuantitativo Meta _x000a_(solo numeros)" numFmtId="0">
      <sharedItems containsNonDate="0" containsString="0" containsBlank="1"/>
    </cacheField>
    <cacheField name="Descripción del Avance o Justificación del Incumplimiento" numFmtId="0">
      <sharedItems containsNonDate="0" containsString="0" containsBlank="1"/>
    </cacheField>
    <cacheField name="Evidencia (medio que soporta y permite comprobar el avance registrado y la ubicacion del mismo - url, carpeta compartida, otro.)" numFmtId="0">
      <sharedItems containsNonDate="0" containsString="0" containsBlank="1"/>
    </cacheField>
    <cacheField name="Ejecución Presupuestal (Compromisos - cifras en pesos )" numFmtId="0">
      <sharedItems containsNonDate="0" containsString="0" containsBlank="1"/>
    </cacheField>
    <cacheField name="Ejecución Presupuestal (Obligaciones - cifras en pesos)" numFmtId="0">
      <sharedItems containsNonDate="0" containsString="0" containsBlank="1"/>
    </cacheField>
    <cacheField name="Observaciones estructura Plan de Acción 202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231.439527893519" createdVersion="8" refreshedVersion="8" minRefreshableVersion="3" recordCount="95" xr:uid="{79A73C4A-0FC6-4C26-83B6-3A2413D5DD69}">
  <cacheSource type="worksheet">
    <worksheetSource ref="A1:AG82" sheet="PA 2024"/>
  </cacheSource>
  <cacheFields count="33">
    <cacheField name="ID" numFmtId="0">
      <sharedItems containsSemiMixedTypes="0" containsString="0" containsNumber="1" containsInteger="1" minValue="1" maxValue="93"/>
    </cacheField>
    <cacheField name="Proceso Sistema Integral de Gestión y Control - SGIC" numFmtId="0">
      <sharedItems/>
    </cacheField>
    <cacheField name="Dimensión MIPG" numFmtId="0">
      <sharedItems/>
    </cacheField>
    <cacheField name="Vicepresidencia/ Oficina Asesora " numFmtId="0">
      <sharedItems count="8">
        <s v="VICEPRESIDENCIA ADMINISTRATIVA Y FINANCIERA"/>
        <s v="OFICINA DE CONTROL INTERNO "/>
        <s v="VICEPRESIDENCIA DE CONTRATOS DE HIDROCARBUROS"/>
        <s v="VICEPRESIDENCIA TÉCNICA"/>
        <s v="VICEPRESIDENCIA DE OPERACIONES, REGALÍAS Y PARTICIPACIONES"/>
        <s v="OFICINA DE TECNOLOGÍAS DE LA INFORMACIÓN"/>
        <s v="VICEPRESIDENCIA DE PROMOCIÓN Y ASIGNACIÓN  DE ÁREAS"/>
        <s v="OFICINA ASESORA JURIDICA "/>
      </sharedItems>
    </cacheField>
    <cacheField name="Gerencia / Grupo" numFmtId="0">
      <sharedItems count="16">
        <s v="PLANEACIÓN"/>
        <s v="ADMINISTRATIVO"/>
        <s v="FINANCIERO"/>
        <s v="TALENTO HUMANO"/>
        <s v="No Aplica"/>
        <s v="OFICINA DE CONTROL INTERNO "/>
        <s v="GERENCIA SEGURIDAD, COMUNIDADES Y MEDIO AMBIENTE"/>
        <s v="GERENCIA SEGUIMIENTO A CONTRATOS EN EXPLORACIÓN"/>
        <s v="GERENCIA SEGUIMIENTO A CONTRATOS EN PRODUCCIÓN"/>
        <s v="GERENCIA GESTIÓN DE LA INFORMACIÓN TÉCNICA"/>
        <s v="GERENCIA DE GESTION DEL CONOCIMIENTO "/>
        <s v="GERENCIA DE REGALIAS Y DERECHOS ECONOMICOS "/>
        <s v="GERENCIA DE RESERVAS Y OPERACIONES "/>
        <s v="GERENCIA DE RESERVAS Y OPERACIONES (FISCALIZACIÓN)"/>
        <s v="GERENCIA DE PROMOCIÓN Y ASIGNACIÓN DE ÁREAS"/>
        <s v="OFICINA ASESORA JURIDICA "/>
      </sharedItems>
    </cacheField>
    <cacheField name="Objetivo Estratégico" numFmtId="0">
      <sharedItems/>
    </cacheField>
    <cacheField name="Temática" numFmtId="0">
      <sharedItems/>
    </cacheField>
    <cacheField name="Indicador Estratégico" numFmtId="0">
      <sharedItems/>
    </cacheField>
    <cacheField name="Plan o Programa" numFmtId="0">
      <sharedItems/>
    </cacheField>
    <cacheField name="Fuente Presupuestal" numFmtId="0">
      <sharedItems/>
    </cacheField>
    <cacheField name="Proyecto de Inversión DNP" numFmtId="0">
      <sharedItems/>
    </cacheField>
    <cacheField name="Producto Cadena de Valor DNP" numFmtId="0">
      <sharedItems/>
    </cacheField>
    <cacheField name="Actividad del proyecto inversión asociada" numFmtId="0">
      <sharedItems/>
    </cacheField>
    <cacheField name="Número de línea en Plan Anual de Adquisiciones" numFmtId="0">
      <sharedItems containsMixedTypes="1" containsNumber="1" containsInteger="1" minValue="8" maxValue="489"/>
    </cacheField>
    <cacheField name="Indicador del proyecto de inversión o de la actividad de gestión" numFmtId="0">
      <sharedItems containsBlank="1"/>
    </cacheField>
    <cacheField name="Meta" numFmtId="0">
      <sharedItems containsString="0" containsBlank="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longText="1"/>
    </cacheField>
    <cacheField name="Ppto $ (coincidir con programación pptal dependencia)" numFmtId="0">
      <sharedItems containsMixedTypes="1" containsNumber="1" minValue="0" maxValue="164609237915"/>
    </cacheField>
    <cacheField name="Fecha Inicio" numFmtId="0">
      <sharedItems containsDate="1" containsBlank="1" containsMixedTypes="1" minDate="2023-01-01T00:00:00" maxDate="2023-09-02T00:00:00"/>
    </cacheField>
    <cacheField name="Fecha Fin" numFmtId="0">
      <sharedItems containsDate="1" containsBlank="1" containsMixedTypes="1" minDate="2023-04-30T00:00:00" maxDate="2024-01-16T00:00:00"/>
    </cacheField>
    <cacheField name="Tendencia" numFmtId="0">
      <sharedItems containsBlank="1"/>
    </cacheField>
    <cacheField name="Periodicidad de Seguimiento" numFmtId="0">
      <sharedItems containsBlank="1"/>
    </cacheField>
    <cacheField name="Avance Cuantitativo Meta" numFmtId="0">
      <sharedItems containsBlank="1" containsMixedTypes="1" containsNumber="1" minValue="0" maxValue="1270301.1712869999"/>
    </cacheField>
    <cacheField name="Descripción del Avance o Justificación del Incumplimiento." numFmtId="0">
      <sharedItems containsBlank="1" longText="1"/>
    </cacheField>
    <cacheField name="Evidencia" numFmtId="0">
      <sharedItems containsBlank="1" longText="1"/>
    </cacheField>
    <cacheField name="Ejecución Presupuestal (Compromisos - cifras en pesos )" numFmtId="0">
      <sharedItems containsBlank="1" containsMixedTypes="1" containsNumber="1" minValue="0" maxValue="65606853134.480003"/>
    </cacheField>
    <cacheField name="Ejecución Presupuestal (Obligaciones - cifras en pesos)" numFmtId="0">
      <sharedItems containsBlank="1" containsMixedTypes="1" containsNumber="1" minValue="0" maxValue="51838726675.349998"/>
    </cacheField>
    <cacheField name="Observaciones estructura Plan de Acción" numFmtId="0">
      <sharedItems containsBlank="1"/>
    </cacheField>
    <cacheField name="Clasificación General Indicador" numFmtId="0">
      <sharedItems containsBlank="1"/>
    </cacheField>
    <cacheField name="Enlace" numFmtId="0">
      <sharedItems containsBlank="1"/>
    </cacheField>
    <cacheField name="Corre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n v="1"/>
    <s v="Gestión Integral"/>
    <s v="Gestión con Valores para Resultados"/>
    <s v="VICEPRESIDENCIA ADMINISTRATIVA Y FINANCIERA"/>
    <s v="PLANEACIÓN"/>
    <x v="0"/>
    <x v="0"/>
    <x v="0"/>
    <x v="0"/>
    <s v="Gastos de comercialización"/>
    <s v="No Aplica"/>
    <s v="No Aplica"/>
    <s v="N/A"/>
    <m/>
    <s v="Informe de auditorias internas generados"/>
    <n v="1"/>
    <s v="Número"/>
    <s v=" Se refiere a la realización de los informes de las auditorías internas al SIGC."/>
    <s v="Sumatoria de informes de auditoría generados "/>
    <n v="0"/>
    <m/>
    <m/>
    <s v="Creciente"/>
    <s v="Anual"/>
    <s v="Indicador Plan de Acción Institucional"/>
    <m/>
    <m/>
    <m/>
    <m/>
    <m/>
    <m/>
  </r>
  <r>
    <n v="2"/>
    <s v="Gestión Integral"/>
    <s v="Gestión con Valores para Resultados"/>
    <s v="VICEPRESIDENCIA ADMINISTRATIVA Y FINANCIERA"/>
    <s v="PLANEACIÓN"/>
    <x v="0"/>
    <x v="0"/>
    <x v="0"/>
    <x v="0"/>
    <s v="Gastos de comercialización"/>
    <s v="No Aplica"/>
    <s v="No Aplica"/>
    <s v="N/A"/>
    <m/>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m/>
    <m/>
    <s v="Constante"/>
    <s v="Anual"/>
    <s v="Indicador Plan de Acción Institucional"/>
    <m/>
    <m/>
    <m/>
    <m/>
    <m/>
    <m/>
  </r>
  <r>
    <n v="3"/>
    <s v="Gestión Integral"/>
    <s v="Gestión con Valores para Resultados"/>
    <s v="VICEPRESIDENCIA ADMINISTRATIVA Y FINANCIERA"/>
    <s v="PLANEACIÓN"/>
    <x v="0"/>
    <x v="0"/>
    <x v="0"/>
    <x v="0"/>
    <s v="Gastos de comercialización"/>
    <s v="No Aplica"/>
    <s v="No Aplica"/>
    <s v="N/A"/>
    <m/>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m/>
    <m/>
    <s v="Constante"/>
    <s v="Anual"/>
    <s v="Indicador Plan de Acción Institucional"/>
    <m/>
    <m/>
    <m/>
    <m/>
    <m/>
    <m/>
  </r>
  <r>
    <n v="4"/>
    <s v="Gestión Estratégica "/>
    <s v="Direccionamiento Estratégico y Planeación"/>
    <s v="VICEPRESIDENCIA ADMINISTRATIVA Y FINANCIERA"/>
    <s v="PLANEACIÓN"/>
    <x v="1"/>
    <x v="1"/>
    <x v="0"/>
    <x v="1"/>
    <s v="Gastos de comercialización"/>
    <s v="No Aplica"/>
    <s v="No Aplica"/>
    <s v="N/A"/>
    <m/>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0"/>
    <m/>
    <m/>
    <s v="Creciente"/>
    <s v="Cuatrimestral"/>
    <s v="Indicador Plan de Acción Institucional"/>
    <m/>
    <m/>
    <m/>
    <m/>
    <m/>
    <m/>
  </r>
  <r>
    <n v="5"/>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0"/>
    <m/>
    <m/>
    <s v="Creciente"/>
    <s v="Cuatrimestral"/>
    <s v="Indicador Plan de Acción Institucional"/>
    <m/>
    <m/>
    <m/>
    <m/>
    <m/>
    <m/>
  </r>
  <r>
    <n v="6"/>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0"/>
    <m/>
    <m/>
    <s v="Creciente"/>
    <s v="Cuatrimestral"/>
    <s v="Indicador Plan de Acción Institucional"/>
    <m/>
    <m/>
    <m/>
    <m/>
    <m/>
    <m/>
  </r>
  <r>
    <n v="7"/>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0"/>
    <m/>
    <m/>
    <s v="Creciente"/>
    <s v="Cuatrimestral"/>
    <s v="Indicador Plan de Acción Institucional"/>
    <m/>
    <m/>
    <m/>
    <m/>
    <m/>
    <m/>
  </r>
  <r>
    <n v="8"/>
    <s v="Gestión Integral"/>
    <s v="Gestión con Valores para Resultados"/>
    <s v="VICEPRESIDENCIA ADMINISTRATIVA Y FINANCIERA"/>
    <s v="PLANEACIÓN"/>
    <x v="0"/>
    <x v="0"/>
    <x v="0"/>
    <x v="0"/>
    <s v="Gastos de comercialización"/>
    <s v="No Aplica"/>
    <s v="No Aplica"/>
    <s v="N/A"/>
    <m/>
    <s v="Informe de revisión por la Presidencia de la ANH al SGIC realizado "/>
    <n v="1"/>
    <s v="Número"/>
    <s v="Corresponde  a las revisiones por la Presidencia al Sistema de Gestión Integral y de control."/>
    <s v="Informe de revisión por la Presidencia de la ANH al SGIC realizado "/>
    <n v="0"/>
    <m/>
    <m/>
    <s v="Constante"/>
    <s v="Anual"/>
    <s v="Indicador Plan de Acción Institucional"/>
    <m/>
    <m/>
    <m/>
    <m/>
    <m/>
    <m/>
  </r>
  <r>
    <n v="9"/>
    <s v="Gestión Integral"/>
    <s v="Evaluación de Resultados"/>
    <s v="VICEPRESIDENCIA ADMINISTRATIVA Y FINANCIERA"/>
    <s v="PLANEACIÓN"/>
    <x v="0"/>
    <x v="0"/>
    <x v="0"/>
    <x v="0"/>
    <s v="Otros gastos de funcionamiento"/>
    <s v="No Aplica"/>
    <s v="No Aplica"/>
    <s v="N/A"/>
    <m/>
    <s v="Evaluación de la gestión institucional FURAG II (MIPG-ANH)"/>
    <n v="83"/>
    <s v="Porcentaje"/>
    <s v="Se  evalúa el modelo a través de la herramienta FRURAG II, que arroja el resultado según la variables evaluadas."/>
    <s v="Resultado de la Evaluación"/>
    <n v="24000000"/>
    <m/>
    <m/>
    <s v="Creciente"/>
    <s v="Anual"/>
    <s v="Indicador Estratégico"/>
    <m/>
    <m/>
    <m/>
    <m/>
    <m/>
    <m/>
  </r>
  <r>
    <n v="10"/>
    <s v="Gestión de Proyectos"/>
    <s v="Evaluación de Resultados"/>
    <s v="VICEPRESIDENCIA ADMINISTRATIVA Y FINANCIERA"/>
    <s v="PLANEACIÓN"/>
    <x v="0"/>
    <x v="0"/>
    <x v="1"/>
    <x v="0"/>
    <s v="Otros gastos de funcionamiento"/>
    <s v="No Aplica"/>
    <s v="No Aplica"/>
    <s v="Fortalecer la gestión por proyectos en la ANH"/>
    <m/>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m/>
    <m/>
    <s v="Constante"/>
    <s v="Trimestral"/>
    <s v="Indicador Plan de Acción Institucional"/>
    <m/>
    <m/>
    <m/>
    <m/>
    <m/>
    <m/>
  </r>
  <r>
    <n v="11"/>
    <s v="Gestión de Proyectos"/>
    <s v="Evaluación de Resultados"/>
    <s v="VICEPRESIDENCIA ADMINISTRATIVA Y FINANCIERA"/>
    <s v="PLANEACIÓN"/>
    <x v="0"/>
    <x v="0"/>
    <x v="1"/>
    <x v="0"/>
    <s v="Otros gastos de funcionamiento"/>
    <s v="No Aplica"/>
    <s v="No Aplica"/>
    <s v="Fortalecer la gestión por proyectos en la ANH"/>
    <m/>
    <s v="Informe sobre la ejecución de proyectos elaborado"/>
    <n v="4"/>
    <s v="Número"/>
    <s v="Corresponde al informe consolidado sobre el seguimiento a la ejecución de proyectos "/>
    <s v="Informe consolidado sobre el seguimiento a la ejecución de proyectos"/>
    <n v="0"/>
    <m/>
    <m/>
    <s v="Creciente"/>
    <s v="Trimestral"/>
    <s v="Indicador Plan de Acción Institucional"/>
    <m/>
    <m/>
    <m/>
    <m/>
    <m/>
    <m/>
  </r>
  <r>
    <n v="12"/>
    <s v="Gestión de Proyectos"/>
    <s v="Direccionamiento Estratégico y Planeación"/>
    <s v="VICEPRESIDENCIA ADMINISTRATIVA Y FINANCIERA"/>
    <s v="PLANEACIÓN"/>
    <x v="0"/>
    <x v="0"/>
    <x v="1"/>
    <x v="0"/>
    <s v="Otros gastos de funcionamiento"/>
    <s v="No Aplica"/>
    <s v="No Aplica"/>
    <s v="Fortalecer la gestión por proyectos en la ANH"/>
    <m/>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m/>
    <m/>
    <s v="Constante"/>
    <s v="Anual"/>
    <s v="Indicador Plan de Acción Institucional"/>
    <m/>
    <m/>
    <m/>
    <m/>
    <m/>
    <m/>
  </r>
  <r>
    <n v="13"/>
    <s v="Gestión Documental"/>
    <s v="Información y comunicación"/>
    <s v="VICEPRESIDENCIA ADMINISTRATIVA Y FINANCIERA"/>
    <s v="ADMINISTRATIVO Y FINANCIERO"/>
    <x v="0"/>
    <x v="0"/>
    <x v="0"/>
    <x v="2"/>
    <m/>
    <m/>
    <m/>
    <s v="N/A"/>
    <m/>
    <s v="Diagnóstico Integral de Archivo ANH"/>
    <n v="1"/>
    <s v="Unidad"/>
    <m/>
    <m/>
    <n v="500000000"/>
    <m/>
    <m/>
    <m/>
    <m/>
    <s v="Indicador Plan de Acción Institucional"/>
    <m/>
    <m/>
    <m/>
    <m/>
    <m/>
    <m/>
  </r>
  <r>
    <n v="14"/>
    <s v="Gestión Documental"/>
    <s v="Información y comunicación"/>
    <s v="VICEPRESIDENCIA ADMINISTRATIVA Y FINANCIERA"/>
    <s v="ADMINISTRATIVO Y FINANCIERO"/>
    <x v="0"/>
    <x v="0"/>
    <x v="0"/>
    <x v="2"/>
    <m/>
    <m/>
    <m/>
    <s v="N/A"/>
    <m/>
    <s v="Actualización instrumentos Archivísticos de la ANH (TRD, CCD, FUID, PGD, entre otros)"/>
    <n v="80"/>
    <s v="Porcentaje"/>
    <m/>
    <m/>
    <n v="790000000"/>
    <m/>
    <m/>
    <m/>
    <m/>
    <s v="Indicador Plan de Acción Institucional"/>
    <m/>
    <m/>
    <m/>
    <m/>
    <m/>
    <m/>
  </r>
  <r>
    <n v="15"/>
    <s v="Gestión Documental"/>
    <s v="Información y comunicación"/>
    <s v="VICEPRESIDENCIA ADMINISTRATIVA Y FINANCIERA"/>
    <s v="ADMINISTRATIVO Y FINANCIERO"/>
    <x v="0"/>
    <x v="0"/>
    <x v="0"/>
    <x v="2"/>
    <m/>
    <m/>
    <m/>
    <s v="N/A"/>
    <m/>
    <s v="Organización documental del archivo de gestión y central de la ANH de aproximadamente 5.000 cajas de archivo (levantamiento de inventario, clasificación, ordenación, depuración, foliación, descripción documental)"/>
    <n v="20"/>
    <s v="Porcentaje"/>
    <m/>
    <m/>
    <n v="980000000"/>
    <m/>
    <m/>
    <m/>
    <m/>
    <s v="Indicador Plan de Acción Institucional"/>
    <m/>
    <m/>
    <m/>
    <m/>
    <m/>
    <m/>
  </r>
  <r>
    <n v="16"/>
    <s v="Gestión Administrativa"/>
    <s v="Gestión con Valores para Resultados"/>
    <s v="VICEPRESIDENCIA ADMINISTRATIVA Y FINANCIERA"/>
    <s v="ADMINISTRATIVO Y FINANCIERO"/>
    <x v="0"/>
    <x v="0"/>
    <x v="0"/>
    <x v="3"/>
    <s v="Gastos de comercialización"/>
    <s v="No Aplica"/>
    <s v="No Aplica"/>
    <s v="N/A"/>
    <m/>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m/>
    <m/>
    <s v="Creciente"/>
    <s v="Semestral"/>
    <s v="Indicador Plan de Acción Institucional"/>
    <m/>
    <m/>
    <m/>
    <m/>
    <m/>
    <m/>
  </r>
  <r>
    <n v="17"/>
    <s v="Gestión TICs"/>
    <s v="Gestión con Valores para Resultados"/>
    <s v="VICEPRESIDENCIA ADMINISTRATIVA Y FINANCIERA"/>
    <s v="ADMINISTRATIVO Y FINANCIERO"/>
    <x v="0"/>
    <x v="0"/>
    <x v="2"/>
    <x v="4"/>
    <s v="Gastos de comercialización"/>
    <s v="No Aplica"/>
    <s v="No Aplica"/>
    <s v="N/A"/>
    <m/>
    <s v="Actualización, mantenimiento y soporte del Sistema de Gestión de Documentos Electrónicos de Archivo - SGDEA ControlDoc"/>
    <n v="1"/>
    <s v="Unidad"/>
    <s v="Soporte, mantenimiento y actualizaciones del SGDEA que emplea la entidad por horas."/>
    <s v="Mensual"/>
    <n v="500000000"/>
    <m/>
    <m/>
    <s v="Constante"/>
    <s v="Mensual"/>
    <s v="Indicador Plan de Acción Institucional"/>
    <m/>
    <m/>
    <m/>
    <m/>
    <m/>
    <m/>
  </r>
  <r>
    <n v="18"/>
    <s v="Gestión del Talento Humano"/>
    <s v="Talento Humano"/>
    <s v="VICEPRESIDENCIA ADMINISTRATIVA Y FINANCIERA"/>
    <s v="TALENTO HUMANO"/>
    <x v="0"/>
    <x v="0"/>
    <x v="3"/>
    <x v="5"/>
    <s v="Otros gastos de funcionamiento"/>
    <s v="No Aplica"/>
    <s v="No Aplica"/>
    <s v="N/A"/>
    <m/>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m/>
    <m/>
    <s v="Creciente"/>
    <s v="Semestral"/>
    <s v="Indicador Estratégico"/>
    <m/>
    <m/>
    <m/>
    <m/>
    <m/>
    <m/>
  </r>
  <r>
    <n v="19"/>
    <s v="Gestión del Talento Humano"/>
    <s v="Talento Humano"/>
    <s v="VICEPRESIDENCIA ADMINISTRATIVA Y FINANCIERA"/>
    <s v="TALENTO HUMANO"/>
    <x v="0"/>
    <x v="0"/>
    <x v="4"/>
    <x v="5"/>
    <s v="Otros gastos de funcionamiento"/>
    <s v="No Aplica"/>
    <s v="No Aplica"/>
    <s v="N/A"/>
    <m/>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1259938660"/>
    <m/>
    <m/>
    <s v="Creciente"/>
    <s v="Trimestral"/>
    <s v="Indicador Plan de Acción Institucional"/>
    <m/>
    <m/>
    <m/>
    <m/>
    <m/>
    <m/>
  </r>
  <r>
    <n v="20"/>
    <s v="Gestión del Talento Humano"/>
    <s v="Talento Humano"/>
    <s v="VICEPRESIDENCIA ADMINISTRATIVA Y FINANCIERA"/>
    <s v="TALENTO HUMANO"/>
    <x v="0"/>
    <x v="0"/>
    <x v="4"/>
    <x v="6"/>
    <s v="Otros gastos de funcionamiento"/>
    <s v="No Aplica"/>
    <s v="No Aplica"/>
    <s v="N/A"/>
    <m/>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42517377"/>
    <m/>
    <m/>
    <s v="Creciente"/>
    <s v="Trimestral"/>
    <s v="Indicador Plan de Acción Institucional"/>
    <m/>
    <m/>
    <m/>
    <m/>
    <m/>
    <m/>
  </r>
  <r>
    <n v="21"/>
    <s v="Gestión del Talento Humano"/>
    <s v="Talento Humano"/>
    <s v="VICEPRESIDENCIA ADMINISTRATIVA Y FINANCIERA"/>
    <s v="TALENTO HUMANO"/>
    <x v="0"/>
    <x v="0"/>
    <x v="4"/>
    <x v="7"/>
    <s v="Otros gastos de funcionamiento"/>
    <s v="No Aplica"/>
    <s v="No Aplica"/>
    <s v="N/A"/>
    <m/>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m/>
    <m/>
    <s v="Creciente"/>
    <s v="Trimestral"/>
    <s v="Indicador Plan de Acción Institucional"/>
    <m/>
    <m/>
    <m/>
    <m/>
    <m/>
    <m/>
  </r>
  <r>
    <n v="22"/>
    <s v="Gestión del Talento Humano"/>
    <s v="Talento Humano"/>
    <s v="VICEPRESIDENCIA ADMINISTRATIVA Y FINANCIERA"/>
    <s v="TALENTO HUMANO"/>
    <x v="0"/>
    <x v="0"/>
    <x v="4"/>
    <x v="8"/>
    <s v="Otros gastos de funcionamiento"/>
    <s v="No Aplica"/>
    <s v="No Aplica"/>
    <s v="N/A"/>
    <m/>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m/>
    <m/>
    <s v="Creciente"/>
    <s v="Trimestral"/>
    <s v="Indicador Plan de Acción Institucional"/>
    <m/>
    <m/>
    <m/>
    <m/>
    <m/>
    <m/>
  </r>
  <r>
    <n v="23"/>
    <s v="Gestión del Talento Humano"/>
    <s v="Talento Humano"/>
    <s v="VICEPRESIDENCIA ADMINISTRATIVA Y FINANCIERA"/>
    <s v="TALENTO HUMANO"/>
    <x v="0"/>
    <x v="0"/>
    <x v="4"/>
    <x v="9"/>
    <s v="Otros gastos de funcionamiento"/>
    <s v="No Aplica"/>
    <s v="No Aplica"/>
    <s v="N/A"/>
    <m/>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5647807968"/>
    <m/>
    <m/>
    <s v="Creciente"/>
    <s v="Trimestral"/>
    <s v="Indicador Plan de Acción Institucional"/>
    <m/>
    <m/>
    <m/>
    <m/>
    <m/>
    <m/>
  </r>
  <r>
    <n v="24"/>
    <s v="Gestión del Talento Humano"/>
    <s v="Talento Humano"/>
    <s v="VICEPRESIDENCIA ADMINISTRATIVA Y FINANCIERA"/>
    <s v="TALENTO HUMANO"/>
    <x v="0"/>
    <x v="0"/>
    <x v="4"/>
    <x v="5"/>
    <m/>
    <m/>
    <m/>
    <s v="N/A"/>
    <m/>
    <s v="Ejecución de Actividad enfocada a el ciclo de vida organizacional del servidor público  en su etapa de Retiro "/>
    <n v="1"/>
    <s v="Unidad"/>
    <m/>
    <m/>
    <n v="0"/>
    <m/>
    <m/>
    <m/>
    <m/>
    <s v="Indicador Plan de Acción Institucional"/>
    <m/>
    <m/>
    <m/>
    <m/>
    <m/>
    <m/>
  </r>
  <r>
    <n v="25"/>
    <s v="Gestión financiera"/>
    <s v="Gestión con Valores para Resultados"/>
    <s v="VICEPRESIDENCIA ADMINISTRATIVA Y FINANCIERA"/>
    <s v="ADMINISTRATIVO Y FINANCIERO"/>
    <x v="0"/>
    <x v="0"/>
    <x v="1"/>
    <x v="3"/>
    <m/>
    <m/>
    <m/>
    <s v="Identificar el total de declaraciones presentadas a las oficinas de impuestos de forma oportuna, de acuerdo a los establecido en la normatividad vigente"/>
    <m/>
    <s v="Número de declaraciones presentadas oportunamente"/>
    <n v="100"/>
    <s v="Porcentaje"/>
    <m/>
    <m/>
    <n v="0"/>
    <m/>
    <m/>
    <m/>
    <m/>
    <s v="Indicador Plan de Acción Institucional"/>
    <m/>
    <m/>
    <m/>
    <m/>
    <m/>
    <m/>
  </r>
  <r>
    <n v="26"/>
    <s v="Gestión financiera"/>
    <s v="Gestión con Valores para Resultados"/>
    <s v="VICEPRESIDENCIA ADMINISTRATIVA Y FINANCIERA"/>
    <s v="ADMINISTRATIVO Y FINANCIERO"/>
    <x v="0"/>
    <x v="0"/>
    <x v="0"/>
    <x v="3"/>
    <m/>
    <m/>
    <m/>
    <s v="Ejercer el control y seguimiento a la ejecución de los gastos de funcionamiento en el período fiscal correspondiente tomando el comportamiento semestral, con el ánimo de garantizar la austeridad en el gasto conforme a las directrices del gobierno nacional"/>
    <m/>
    <s v="Total Presupuesto de Gastos de Funcionamiento Ejecutado/Total Apropiación de Gasto de Funcionamiento"/>
    <s v="% de ejecución equivalente &lt;= el 50% de apropiación anual"/>
    <s v="Porcentaje"/>
    <m/>
    <m/>
    <n v="0"/>
    <m/>
    <m/>
    <m/>
    <m/>
    <s v="Indicador Plan de Acción Institucional"/>
    <m/>
    <m/>
    <m/>
    <m/>
    <m/>
    <m/>
  </r>
  <r>
    <n v="27"/>
    <s v="Auditoría interna"/>
    <s v="Control interno"/>
    <s v="OFICINA DE CONTROL INTERNO "/>
    <s v="OFICINA DE CONTROL INTERNO "/>
    <x v="0"/>
    <x v="0"/>
    <x v="0"/>
    <x v="3"/>
    <s v="Gastos de funcionamiento"/>
    <s v="No Aplica"/>
    <s v="No Aplica"/>
    <s v="Establecer el grado de eficacia en que se ejecutan las actividades establecidas en el PAAI"/>
    <m/>
    <s v="Plan Anual de Auditoría Interna (PAAI) cumplido"/>
    <n v="100"/>
    <s v="Porcentaje"/>
    <s v="Establecer el grado de eficacia en que se ejecutan las actividades establecidas en el PAAI"/>
    <s v="(Actividades ejecutadas /_x000a_Actividades programadas)*100"/>
    <n v="0"/>
    <m/>
    <m/>
    <s v="Creciente"/>
    <s v="Trimestral"/>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s v="Eventos de divulgación realizados"/>
    <n v="6"/>
    <s v="Número"/>
    <m/>
    <m/>
    <n v="1900000000"/>
    <m/>
    <m/>
    <m/>
    <m/>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m/>
    <m/>
    <m/>
    <m/>
    <m/>
    <n v="131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5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200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35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215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520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14800000000"/>
    <m/>
    <m/>
    <m/>
    <m/>
    <s v="Indicador Plan de Acción Institucional"/>
    <m/>
    <m/>
    <m/>
    <m/>
    <m/>
    <m/>
  </r>
  <r>
    <n v="32"/>
    <s v="Gestión de Contratos en Exploración"/>
    <s v="Evaluación de Resultados"/>
    <s v="VICEPRESIDENCIA DE CONTRATOS DE HIDROCARBUROS"/>
    <s v="GERENCIA GSCE"/>
    <x v="0"/>
    <x v="0"/>
    <x v="6"/>
    <x v="3"/>
    <s v="Gastos de comercialización"/>
    <s v="No Aplica"/>
    <s v="No Aplica"/>
    <s v="No Aplica"/>
    <m/>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m/>
    <m/>
    <s v="Creciente"/>
    <s v="Mensual"/>
    <s v="Indicador Plan de Acción Institucional"/>
    <m/>
    <m/>
    <m/>
    <m/>
    <m/>
    <m/>
  </r>
  <r>
    <n v="33"/>
    <s v="Gestión de Contratos en Exploración"/>
    <s v="Evaluación de Resultados"/>
    <s v="VICEPRESIDENCIA DE CONTRATOS DE HIDROCARBUROS"/>
    <s v="GERENCIA GSCE"/>
    <x v="0"/>
    <x v="0"/>
    <x v="6"/>
    <x v="3"/>
    <s v="Gastos de comercialización"/>
    <s v="No Aplica"/>
    <s v="No Aplica"/>
    <s v="No Aplica"/>
    <m/>
    <s v="Nivel de respuesta a las solicitudes de los operadores para la gestión de contratos de hidrocarburos"/>
    <n v="90"/>
    <s v="Porcentaje"/>
    <s v="El indicador muestra la eficacia en la respuesta a las solicitudes del Operador por parte de la gerencia de seguimiento a contratos en producción."/>
    <m/>
    <n v="935282381"/>
    <m/>
    <m/>
    <s v="Creciente"/>
    <s v="Mensual"/>
    <s v="Indicador Plan de Acción Institucional"/>
    <m/>
    <m/>
    <m/>
    <m/>
    <m/>
    <m/>
  </r>
  <r>
    <n v="34"/>
    <s v="Gestión de Contratos en Producción"/>
    <s v="Evaluación de Resultados"/>
    <s v="VICEPRESIDENCIA DE CONTRATOS DE HIDROCARBUROS"/>
    <s v="GERENCIA GSCP"/>
    <x v="2"/>
    <x v="2"/>
    <x v="6"/>
    <x v="3"/>
    <s v="Gastos de comercialización"/>
    <s v="No Aplica"/>
    <s v="No Aplica"/>
    <s v="No Aplica"/>
    <m/>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309379533.75"/>
    <m/>
    <m/>
    <s v="Creciente"/>
    <s v="Trimestral"/>
    <s v="Indicador Plan de Acción Institucional"/>
    <m/>
    <m/>
    <m/>
    <m/>
    <m/>
    <m/>
  </r>
  <r>
    <n v="35"/>
    <s v="Gestión de Contratos en Producción"/>
    <s v="Evaluación de Resultados"/>
    <s v="VICEPRESIDENCIA DE CONTRATOS DE HIDROCARBUROS"/>
    <s v="GERENCIA GSCP"/>
    <x v="2"/>
    <x v="2"/>
    <x v="6"/>
    <x v="3"/>
    <s v="Gastos de comercialización"/>
    <s v="No Aplica"/>
    <s v="No Aplica"/>
    <s v="No Aplica"/>
    <m/>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103126511.25"/>
    <m/>
    <m/>
    <s v="Creciente"/>
    <s v="Trimestral"/>
    <s v="Indicador Plan de Acción Institucional"/>
    <m/>
    <m/>
    <m/>
    <m/>
    <m/>
    <m/>
  </r>
  <r>
    <n v="36"/>
    <s v="Gestión Social, HSE y de Seguridad de Contratos de Hidrocarburos"/>
    <s v="Evaluación de Resultados"/>
    <s v="VICEPRESIDENCIA DE CONTRATOS DE HIDROCARBUROS"/>
    <s v="GERENCIA GSCYMA "/>
    <x v="1"/>
    <x v="3"/>
    <x v="6"/>
    <x v="3"/>
    <s v="Gastos de comercialización"/>
    <s v="No Aplica"/>
    <s v="No Aplica"/>
    <s v="No Aplica"/>
    <m/>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1608060160.5"/>
    <m/>
    <m/>
    <s v="Creciente"/>
    <s v="Mensual"/>
    <s v="Indicador Plan de Acción Institucional"/>
    <m/>
    <m/>
    <m/>
    <m/>
    <m/>
    <m/>
  </r>
  <r>
    <n v="37"/>
    <s v="Gestión Social, HSE y de Seguridad de Contratos de Hidrocarburos"/>
    <s v="Gestión con Valores para Resultados"/>
    <s v="VICEPRESIDENCIA DE CONTRATOS DE HIDROCARBUROS"/>
    <s v="GERENCIA GSCYMA "/>
    <x v="1"/>
    <x v="3"/>
    <x v="6"/>
    <x v="3"/>
    <s v="Gastos de comercialización"/>
    <s v="No Aplica"/>
    <s v="No Aplica"/>
    <s v="No Aplica"/>
    <m/>
    <s v="Gestión Socio Ambiental"/>
    <n v="90"/>
    <s v="Porcentaje"/>
    <m/>
    <m/>
    <n v="1091211010.5"/>
    <m/>
    <m/>
    <m/>
    <m/>
    <s v="Indicador Plan de Acción Institucional"/>
    <m/>
    <m/>
    <m/>
    <m/>
    <m/>
    <m/>
  </r>
  <r>
    <n v="38"/>
    <s v="Identificación de Oportunidades Exploratorias"/>
    <s v="NO APLICA"/>
    <s v="VICEPRESIDENCIA TÉCNICA"/>
    <s v="GERENCIA GESTIÓN DE LA INFORMACIÓN TÉCNICA"/>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182000000000"/>
    <m/>
    <m/>
    <m/>
    <m/>
    <s v="Indicador Plan de Acción Institucional"/>
    <m/>
    <m/>
    <m/>
    <m/>
    <m/>
    <m/>
  </r>
  <r>
    <n v="38"/>
    <s v="Identificación de Oportunidades Exploratorias"/>
    <s v="NO APLICA"/>
    <s v="VICEPRESIDENCIA TÉCNICA"/>
    <s v="GERENCIA DE GESTION DEL CONOCIMIENTO "/>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21578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250000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61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40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2000000000"/>
    <m/>
    <m/>
    <m/>
    <m/>
    <s v="Indicador Plan de Acción Institucional"/>
    <m/>
    <m/>
    <m/>
    <m/>
    <m/>
    <m/>
  </r>
  <r>
    <n v="41"/>
    <s v="Identificación de Oportunidades Exploratorias"/>
    <s v="NO APLICA"/>
    <s v="VICEPRESIDENCIA TÉCNICA"/>
    <s v="GERENCIA GESTIÓN DE LA INFORMACIÓN TÉCNICA"/>
    <x v="0"/>
    <x v="0"/>
    <x v="2"/>
    <x v="4"/>
    <s v="Gastos de comercialización"/>
    <s v="No Aplica"/>
    <s v="No Aplica"/>
    <s v="No Aplica"/>
    <m/>
    <s v="Software misional en operación (1)"/>
    <n v="100"/>
    <s v="Porcentaje"/>
    <m/>
    <m/>
    <n v="2448478917"/>
    <m/>
    <m/>
    <m/>
    <m/>
    <s v="Indicador Plan de Acción Institucional"/>
    <m/>
    <m/>
    <m/>
    <m/>
    <m/>
    <m/>
  </r>
  <r>
    <n v="42"/>
    <s v="Identificación de Oportunidades Exploratorias"/>
    <s v="NO APLICA"/>
    <s v="VICEPRESIDENCIA TÉCNICA"/>
    <s v="GERENCIA GESTIÓN DE LA INFORMACIÓN TÉCNICA"/>
    <x v="0"/>
    <x v="0"/>
    <x v="8"/>
    <x v="3"/>
    <s v="Gastos de comercialización"/>
    <s v="No Aplica"/>
    <s v="No Aplica"/>
    <s v="No Aplica"/>
    <m/>
    <s v="Informes técnicos y relacionados con la gestión de la Vicepresidencia Técnica (2)"/>
    <n v="100"/>
    <s v="Número"/>
    <m/>
    <m/>
    <n v="700000000"/>
    <m/>
    <m/>
    <m/>
    <m/>
    <s v="Indicador Plan de Acción Institucional"/>
    <m/>
    <m/>
    <m/>
    <m/>
    <m/>
    <m/>
  </r>
  <r>
    <n v="43"/>
    <s v="Gestión de Regalías y Derechos Económicos"/>
    <s v="Gestión con Valores para Resultados"/>
    <s v="VICEPRESICENCIA OPERCIONES, REGALIAS Y PARTICIPACIONES"/>
    <s v="GERENCIA DE REGALIAS Y DERECHOS ECONOMICOS "/>
    <x v="2"/>
    <x v="2"/>
    <x v="9"/>
    <x v="0"/>
    <s v="Gastos de comercialización"/>
    <s v="No Aplica"/>
    <s v="No Aplica"/>
    <s v="N/A"/>
    <m/>
    <s v="Regalías recaudadas"/>
    <n v="11.42"/>
    <s v="Billones de pesos"/>
    <s v="Refiere el avance en el valor total de las regalías recaudadas en la vigencia, el monto acumulado de recursos que por concepto de regalías por la explotación de hidrocarburos serán transferidos al SGR en la vigencia 2022. "/>
    <s v="Sumatoria de regalías recaudadas en el año"/>
    <n v="182562906.94498599"/>
    <m/>
    <m/>
    <s v="Creciente"/>
    <s v="Mensual"/>
    <s v="Indicador Estratégico"/>
    <m/>
    <m/>
    <m/>
    <m/>
    <m/>
    <m/>
  </r>
  <r>
    <n v="44"/>
    <s v="Gestión de Regalías y Derechos Económicos"/>
    <s v="Gestión con Valores para Resultados"/>
    <s v="VICEPRESICENCIA OPERCIONES, REGALIAS Y PARTICIPACIONES"/>
    <s v="GERENCIA DE REGALIAS Y DERECHOS ECONOMICOS "/>
    <x v="2"/>
    <x v="2"/>
    <x v="10"/>
    <x v="0"/>
    <s v="Gastos de comercialización"/>
    <s v="No Aplica"/>
    <s v="No Aplica"/>
    <s v="N/A"/>
    <m/>
    <s v="Ingresos por Derechos Económicos"/>
    <n v="15806"/>
    <s v="Millones de pesos"/>
    <s v="Indica el avance en el reconocimiento del recaudo de ingresos por derechos económicos a una fecha de corte"/>
    <s v="Sumatoria de los Ingresos aplicados por Derechos Económicos. "/>
    <n v="80771632.948753998"/>
    <m/>
    <m/>
    <s v="Creciente"/>
    <s v="Trimestral"/>
    <s v="Indicador Estratégico"/>
    <m/>
    <m/>
    <m/>
    <m/>
    <m/>
    <m/>
  </r>
  <r>
    <n v="45"/>
    <s v="Gestión de Regalías y Derechos Económicos"/>
    <s v="Gestión con Valores para Resultados"/>
    <s v="VICEPRESICENCIA OPERCIONES, REGALIAS Y PARTICIPACIONES"/>
    <s v="GERENCIA DE REGALIAS Y DERECHOS ECONOMICOS "/>
    <x v="2"/>
    <x v="2"/>
    <x v="10"/>
    <x v="3"/>
    <s v="Gastos de comercialización"/>
    <s v="No Aplica"/>
    <s v="No Aplica"/>
    <s v="N/A"/>
    <m/>
    <s v="Gestión aplicaciones derechos económicos"/>
    <n v="90"/>
    <s v="Porcentaje"/>
    <s v="Indica el avance en la gestión de aplicaciones de los pagos efectuados por derechos económicos"/>
    <s v="No. de partidas del mes (n+1) con aplicaciones radicadas/No. de partidas pendientes de aplicación del mes (n)"/>
    <n v="40385816.474376999"/>
    <m/>
    <m/>
    <s v="Constante"/>
    <s v="Mensual"/>
    <s v="Indicador Plan de Acción Institucional"/>
    <m/>
    <m/>
    <m/>
    <m/>
    <m/>
    <m/>
  </r>
  <r>
    <n v="46"/>
    <s v="Gestión de Regalías y Derechos Económicos"/>
    <s v="Gestión con Valores para Resultados"/>
    <s v="VICEPRESICENCIA OPERCIONES, REGALIAS Y PARTICIPACIONES"/>
    <s v="GERENCIA DE REGALIAS Y DERECHOS ECONOMICOS "/>
    <x v="2"/>
    <x v="2"/>
    <x v="9"/>
    <x v="3"/>
    <s v="Gastos de comercialización"/>
    <s v="No Aplica"/>
    <s v="No Aplica"/>
    <s v="N/A"/>
    <m/>
    <s v="Promedio días trámite recursos de reposición"/>
    <n v="30"/>
    <s v="días hábiles"/>
    <s v="Refiere el numero de días en promedio en el que se resolvieron los recursos de reposición contra una liquidación trimestral de regalías."/>
    <s v="Formula del Indicador: Sumatoria del No. de días hábiles utilizados para resolver los recursos de una liquidación trimestral/Total de recursos interpuestos y resueltos frente a una liquidación trimestral"/>
    <n v="144882424.15750638"/>
    <m/>
    <m/>
    <s v="Constante"/>
    <s v="Trimestral"/>
    <s v="Indicador Plan de Acción Institucional"/>
    <m/>
    <m/>
    <m/>
    <m/>
    <m/>
    <m/>
  </r>
  <r>
    <n v="47"/>
    <s v="Gestión de Regalías y Derechos Económicos"/>
    <s v="Gestión con Valores para Resultados"/>
    <s v="VICEPRESICENCIA OPERCIONES, REGALIAS Y PARTICIPACIONES"/>
    <s v="GERENCIA DE REGALIAS Y DERECHOS ECONOMICOS "/>
    <x v="2"/>
    <x v="2"/>
    <x v="11"/>
    <x v="0"/>
    <s v="Sistema General de Regalías"/>
    <s v="No Aplica"/>
    <s v="No Aplica"/>
    <s v="N/A"/>
    <m/>
    <s v="Excedentes financieros girados a la nación"/>
    <n v="1270301.1712869999"/>
    <s v="Millones de pesos"/>
    <s v="Excedentes financieros transferidos a la nación"/>
    <s v="Sumatoria de los saldos trasladados correspondientes a excedentes financieros durante el año."/>
    <n v="40385816.474376999"/>
    <m/>
    <m/>
    <s v="Constante"/>
    <s v="Anual"/>
    <s v="Indicador Estratégico"/>
    <m/>
    <m/>
    <m/>
    <m/>
    <m/>
    <m/>
  </r>
  <r>
    <n v="48"/>
    <s v="Revisión y Consolidación de Reservas de Hidrocarburos"/>
    <s v="Gestión con Valores para Resultados"/>
    <s v="VICEPRESICENCIA OPERCIONES, REGALIAS Y PARTICIPACIONES"/>
    <s v="GERENCIA DE RESERVAS Y OPERACIONES "/>
    <x v="2"/>
    <x v="2"/>
    <x v="12"/>
    <x v="3"/>
    <m/>
    <m/>
    <m/>
    <s v="N/A"/>
    <m/>
    <s v="Cumplimiento al cronograma de seguimiento a los proyectos C&amp;T"/>
    <n v="100"/>
    <s v="Porcentaje"/>
    <m/>
    <m/>
    <n v="0"/>
    <m/>
    <m/>
    <m/>
    <m/>
    <s v="Indicador Plan de Acción Institucional"/>
    <m/>
    <m/>
    <m/>
    <m/>
    <m/>
    <m/>
  </r>
  <r>
    <n v="49"/>
    <s v="Revisión y Consolidación de Reservas de Hidrocarburos"/>
    <s v="Gestión con Valores para Resultados"/>
    <s v="VICEPRESICENCIA OPERCIONES, REGALIAS Y PARTICIPACIONES"/>
    <s v="GERENCIA DE RESERVAS Y OPERACIONES "/>
    <x v="2"/>
    <x v="2"/>
    <x v="12"/>
    <x v="3"/>
    <m/>
    <m/>
    <m/>
    <s v="N/A"/>
    <m/>
    <s v="Cumplimiento al cronograma de actividades del informe de recursos y reservas 2022"/>
    <n v="100"/>
    <s v="Porcentaje"/>
    <m/>
    <m/>
    <n v="0"/>
    <m/>
    <m/>
    <m/>
    <m/>
    <s v="Indicador Estratégico"/>
    <m/>
    <m/>
    <m/>
    <m/>
    <m/>
    <m/>
  </r>
  <r>
    <n v="50"/>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Desarrollar, implementar y ampliar los sistemas de información"/>
    <m/>
    <s v="Servicios de información implementados"/>
    <n v="2"/>
    <s v="Número"/>
    <m/>
    <m/>
    <n v="1995363300"/>
    <m/>
    <m/>
    <m/>
    <m/>
    <s v="Indicador Plan de Acción Institucional"/>
    <m/>
    <m/>
    <m/>
    <m/>
    <m/>
    <m/>
  </r>
  <r>
    <n v="51"/>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Habilitar la arquitectura de integración de sistemas de información por microservicios"/>
    <m/>
    <s v="Servicios de información implementados"/>
    <n v="1"/>
    <s v="Número"/>
    <m/>
    <m/>
    <n v="524636700"/>
    <m/>
    <m/>
    <m/>
    <m/>
    <s v="Indicador Plan de Acción Institucional"/>
    <m/>
    <m/>
    <m/>
    <m/>
    <m/>
    <m/>
  </r>
  <r>
    <n v="52"/>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s capacidades de la infraestructura tecnológica de los Centros de cómputo y sus facilidades"/>
    <m/>
    <s v="Servicios de información actualizados"/>
    <n v="2"/>
    <s v="Número"/>
    <m/>
    <m/>
    <n v="7710000000"/>
    <m/>
    <m/>
    <m/>
    <m/>
    <s v="Indicador Plan de Acción Institucional"/>
    <m/>
    <m/>
    <m/>
    <m/>
    <m/>
    <m/>
  </r>
  <r>
    <n v="53"/>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 infraestructura tecnológica de toma remota de información para soportar la función de fiscalización"/>
    <m/>
    <s v="Servicios de información actualizados"/>
    <n v="1"/>
    <s v="Número"/>
    <m/>
    <m/>
    <n v="1500000000"/>
    <m/>
    <m/>
    <m/>
    <m/>
    <s v="Indicador Plan de Acción Institucional"/>
    <m/>
    <m/>
    <m/>
    <m/>
    <m/>
    <m/>
  </r>
  <r>
    <n v="54"/>
    <s v="Gestión TICs"/>
    <s v="Gestión con Valores para Resultados"/>
    <s v="OFICINA DE TECNOLOGÍAS DE LA INFORMACIÓN"/>
    <s v="NO APLICA"/>
    <x v="0"/>
    <x v="0"/>
    <x v="13"/>
    <x v="10"/>
    <s v="Proyecto de inversión DNP"/>
    <s v="Fortalecimiento de sistemas, seguridad e infraestructura tecnologica"/>
    <s v="Documentos de lineamientos técnicos"/>
    <s v="Formular el Plan Estratégico de seguridad de la Información"/>
    <m/>
    <s v="Documentos de lineamientos técnicos"/>
    <n v="1"/>
    <s v="Número"/>
    <m/>
    <m/>
    <n v="370000000"/>
    <m/>
    <m/>
    <m/>
    <m/>
    <s v="Indicador Plan de Acción Institucional"/>
    <m/>
    <m/>
    <m/>
    <m/>
    <m/>
    <m/>
  </r>
  <r>
    <n v="55"/>
    <s v="Gestión TICs"/>
    <s v="Gestión con Valores para Resultados"/>
    <s v="OFICINA DE TECNOLOGÍAS DE LA INFORMACIÓN"/>
    <s v="NO APLICA"/>
    <x v="0"/>
    <x v="0"/>
    <x v="13"/>
    <x v="4"/>
    <s v="Proyecto de inversión DNP"/>
    <s v="Fortalecimiento de sistemas, seguridad e infraestructura tecnologica"/>
    <s v="Documentos de lineamientos técnicos"/>
    <s v="Formular la hoja de ruta para el aseguramiento de la calidad de los datos digitales de la ANH"/>
    <m/>
    <s v="Documentos de lineamientos técnicos"/>
    <n v="1"/>
    <s v="Número"/>
    <m/>
    <m/>
    <n v="400000000"/>
    <m/>
    <m/>
    <m/>
    <m/>
    <s v="Indicador Plan de Acción Institucional"/>
    <m/>
    <m/>
    <m/>
    <m/>
    <m/>
    <m/>
  </r>
  <r>
    <n v="56"/>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Diseñar  y  ejecutar Plan Estratégico de Comunicaciones."/>
    <m/>
    <s v="Servicio de divulgación para la promoción y posicionamiento de los recursos hidrocarburíferos"/>
    <n v="1"/>
    <s v="Número"/>
    <m/>
    <m/>
    <n v="1783000000"/>
    <m/>
    <m/>
    <m/>
    <m/>
    <s v="Indicador Plan de Acción Institucional"/>
    <m/>
    <m/>
    <m/>
    <m/>
    <m/>
    <m/>
  </r>
  <r>
    <n v="57"/>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Priorizar, coordinar la participación por parte de la ANH en escenarios estratégicos."/>
    <m/>
    <s v="Servicio de divulgación para la promoción y posicionamiento de los recursos hidrocarburíferos"/>
    <n v="12"/>
    <s v="Número"/>
    <m/>
    <m/>
    <n v="5675000000"/>
    <m/>
    <m/>
    <m/>
    <m/>
    <s v="Indicador Plan de Acción Institucional"/>
    <m/>
    <m/>
    <m/>
    <m/>
    <m/>
    <m/>
  </r>
  <r>
    <n v="58"/>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Realizar análisis o estudios de mercados e investigaciones del sector."/>
    <m/>
    <s v="Documentos de investigación"/>
    <n v="1"/>
    <s v="Número"/>
    <m/>
    <m/>
    <n v="1250000000"/>
    <m/>
    <m/>
    <m/>
    <m/>
    <s v="Indicador Plan de Acción Institucional"/>
    <m/>
    <m/>
    <m/>
    <m/>
    <m/>
    <m/>
  </r>
  <r>
    <n v="59"/>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Evaluar las capacidades de los proponentes, operadores o compañías inversionistas."/>
    <m/>
    <s v="Documentos de investigación"/>
    <n v="1"/>
    <s v="Número"/>
    <m/>
    <m/>
    <n v="1508000000"/>
    <m/>
    <m/>
    <m/>
    <m/>
    <s v="Indicador Plan de Acción Institucional"/>
    <m/>
    <m/>
    <m/>
    <m/>
    <m/>
    <m/>
  </r>
  <r>
    <n v="60"/>
    <s v="Gestión Contractual"/>
    <s v="Gestión con Valores para Resultados"/>
    <s v="OFICINA ASESORA JURIDICA "/>
    <s v="OFICINA ASESORA JURIDICA "/>
    <x v="0"/>
    <x v="0"/>
    <x v="4"/>
    <x v="11"/>
    <s v="Gastos de comercialización"/>
    <s v="No Aplica"/>
    <s v="No Aplica"/>
    <s v="Seleccionar contratistas a través de las diferentes modalidades de contratación de acuerdo con la normativa vigente"/>
    <m/>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m/>
    <m/>
    <s v="Constante"/>
    <s v="Semestral"/>
    <s v="Indicador Plan de Acción Institucional"/>
    <m/>
    <m/>
    <m/>
    <m/>
    <m/>
    <m/>
  </r>
  <r>
    <n v="61"/>
    <s v="Gestión Legal"/>
    <s v="Gestión con Valores para Resultados"/>
    <s v="OFICINA ASESORA JURIDICA "/>
    <s v="OFICINA ASESORA JURIDICA "/>
    <x v="0"/>
    <x v="0"/>
    <x v="1"/>
    <x v="3"/>
    <s v="Gastos de comercialización"/>
    <s v="No Aplica"/>
    <s v="No Aplica"/>
    <s v="Emitir respuestas a_x000a_ solicitudes de conceptos jurídicos relacionados con los contratos E&amp;P y TEAS"/>
    <m/>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m/>
    <m/>
    <s v="Constante"/>
    <s v="Trimestral"/>
    <s v="Indicador Plan de Acción Institucional"/>
    <m/>
    <m/>
    <m/>
    <m/>
    <m/>
    <m/>
  </r>
  <r>
    <n v="62"/>
    <s v="Gestión Legal"/>
    <s v="Gestión con Valores para Resultados"/>
    <s v="OFICINA ASESORA JURIDICA "/>
    <s v="OFICINA ASESORA JURIDICA "/>
    <x v="0"/>
    <x v="0"/>
    <x v="6"/>
    <x v="3"/>
    <s v="Gastos de comercialización"/>
    <s v="No Aplica"/>
    <s v="No Aplica"/>
    <s v="Contestar demandas y requerimiento de despachos judiciales "/>
    <m/>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m/>
    <m/>
    <s v="Constante"/>
    <s v="Semestral"/>
    <s v="Indicador Plan de Acción Institucional"/>
    <m/>
    <m/>
    <m/>
    <m/>
    <m/>
    <m/>
  </r>
  <r>
    <n v="63"/>
    <s v="Identificación de Oportunidades Exploratorias"/>
    <s v="Evaluación de Resultados"/>
    <s v="VICEPRESIDENCIA TÉCNICA"/>
    <s v="GERENCIA DE GESTION DEL CONOCIMIENTO "/>
    <x v="2"/>
    <x v="2"/>
    <x v="7"/>
    <x v="0"/>
    <s v="Proyecto de inversión DNP"/>
    <s v=" Identificación de oportunidades exploratorias de hidrocarburos nacional"/>
    <s v="No Aplica"/>
    <s v="No Aplica"/>
    <m/>
    <s v="Áreas evaluadas técnicamente ofrecidas para nominación en procesos competitivos"/>
    <m/>
    <s v="Número"/>
    <s v="Corresponde al numero de nuevas regiones de interés prospectivo para la exploración de hidrocarburos - áreas evaluadas técnicamente por la Vicepresidencia Técnica"/>
    <s v="Numero de áreas evaluadas técnicamente ofrecidas para nominación en procesos competitivos "/>
    <m/>
    <m/>
    <m/>
    <s v="Creciente"/>
    <s v="Semestral"/>
    <s v="Indicador Plan de Acción Institucional"/>
    <m/>
    <m/>
    <m/>
    <m/>
    <m/>
    <m/>
  </r>
  <r>
    <n v="67"/>
    <s v="Promoción y Asignación de Áreas"/>
    <s v="Evaluación de Resultados"/>
    <s v="VICEPRESIDENCIA DE PROMOCIÓN Y ASIGNACIÓN  DE ÁREAS"/>
    <s v="NO APLICA"/>
    <x v="2"/>
    <x v="4"/>
    <x v="14"/>
    <x v="0"/>
    <s v="Gastos de comercialización"/>
    <s v="No Aplica"/>
    <s v="No Aplica"/>
    <s v="No Aplica"/>
    <m/>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m/>
    <m/>
    <m/>
    <s v="Creciente"/>
    <s v="Anual"/>
    <s v="Indicador Estratégico"/>
    <m/>
    <m/>
    <m/>
    <m/>
    <m/>
    <m/>
  </r>
  <r>
    <n v="68"/>
    <s v="Promoción y Asignación de Áreas"/>
    <s v="Evaluación de Resultados"/>
    <s v="VICEPRESIDENCIA DE PROMOCIÓN Y ASIGNACIÓN  DE ÁREAS"/>
    <s v="NO APLICA"/>
    <x v="2"/>
    <x v="2"/>
    <x v="8"/>
    <x v="0"/>
    <s v="Gastos de comercialización"/>
    <s v="No Aplica"/>
    <s v="No Aplica"/>
    <s v="No Aplica"/>
    <m/>
    <s v="Número de contratos E&amp;P firmados "/>
    <m/>
    <s v="Número"/>
    <s v="Corresponde a Contratos que se suscriben como resultado de un proceso de asignación. En los casos de los procesos competitivos, el Contrato que se suscribe es el que se publica y hace parte de los Términos de Referencia"/>
    <s v="Número de contratos E&amp;P firmados "/>
    <m/>
    <m/>
    <m/>
    <s v="Creciente"/>
    <s v="Mensual"/>
    <s v="Indicador Plan de Acción Institucional"/>
    <m/>
    <m/>
    <m/>
    <m/>
    <m/>
    <m/>
  </r>
  <r>
    <n v="73"/>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gas"/>
    <m/>
    <s v="Millones de pies cúbicos de gas por día (MPCD)"/>
    <s v="Mide la cantidad de pies cúbicos de gas comercializado que, en promedio, se extraen diariamente en el territorio nacional"/>
    <s v="(No. Millones de pies cúbicos mes / No. días mes)."/>
    <m/>
    <m/>
    <m/>
    <s v="Constante"/>
    <s v="Mensual"/>
    <s v="Indicador Plan de Acción Institucional"/>
    <m/>
    <m/>
    <m/>
    <m/>
    <m/>
    <m/>
  </r>
  <r>
    <n v="74"/>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crudo  (petróleo)"/>
    <m/>
    <s v="Miles de barriles promedio día (KBPD)"/>
    <s v="Mide la cantidad de barriles de petróleo que, en promedio, se extraen diariamente en el territorio nacional a través de los diferentes campos productores, constituyéndose en base para el cálculo de las regalías y otros recursos que soportan proyectos de inversión social en las regiones."/>
    <s v="(No. Miles de barriles mes / No. días mes)."/>
    <m/>
    <m/>
    <m/>
    <s v="Constante"/>
    <s v="Mensual"/>
    <s v="Indicador Plan de Acción Institucional"/>
    <m/>
    <m/>
    <m/>
    <m/>
    <m/>
    <m/>
  </r>
  <r>
    <n v="75"/>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crudo (petróleo)"/>
    <m/>
    <s v="Millones de barriles (Mbl)"/>
    <s v="Mide el volumen de reservas probadas (1P) de crudo en la vigencia correspondiente​."/>
    <s v="Sumatoria del volumen de reservas probadas de crudo reportadas por las compañías operadoras y consolidadas por la ANH para cada vigencia."/>
    <m/>
    <m/>
    <m/>
    <s v="Constante"/>
    <s v="Anual"/>
    <s v="Indicador Plan de Acción Institucional"/>
    <m/>
    <m/>
    <m/>
    <m/>
    <m/>
    <m/>
  </r>
  <r>
    <n v="76"/>
    <s v="Revisión y Consolidación de Reservas de Hidrocarburos"/>
    <s v="Evaluación de Resultados"/>
    <s v="VICEPRESIDENCIA DE OPERACIONES, REGALÍAS Y PARTICIPACIONES"/>
    <s v="RESERVAS Y OPERACIONES"/>
    <x v="2"/>
    <x v="2"/>
    <x v="8"/>
    <x v="0"/>
    <s v="Gastos de comercialización"/>
    <s v="No Aplica"/>
    <s v="No Aplica"/>
    <s v="No Aplica"/>
    <m/>
    <s v="Años de Reservas Probadas de crudo"/>
    <m/>
    <s v="Años"/>
    <s v="​Mide la vida media de las reservas probadas de crudo, como un indicativo de la sostenibilidad en el abastecimiento de crudo del país.​"/>
    <s v="Vm= (R/P); donde: Vm= Vida media de las reservas probadas en años; R= Reservas Probadas estimadas para la vigencia, en Millones de barriles; P= Producción anual de crudo para la vigencia, en Millones de barriles por año."/>
    <m/>
    <m/>
    <m/>
    <s v="Constante"/>
    <s v="Anual"/>
    <s v="Indicador Plan de Acción Institucional"/>
    <m/>
    <m/>
    <m/>
    <m/>
    <m/>
    <m/>
  </r>
  <r>
    <n v="77"/>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gas natural"/>
    <m/>
    <s v="Tera pies cúbicos (Tpc)"/>
    <s v="Mide el volumen de reservas probadas (1P) de gas natural  en la vigencia correspondiente "/>
    <s v="Sumatoria del volumen de reservas probadas de gas natural reportadas por las compañías operadoras y consolidadas por la ANH para cada vigencia. "/>
    <m/>
    <m/>
    <m/>
    <s v="Constante"/>
    <s v="Anual"/>
    <s v="Indicador Plan de Acción Institucional"/>
    <m/>
    <m/>
    <m/>
    <m/>
    <m/>
    <m/>
  </r>
  <r>
    <n v="93"/>
    <s v="Gestión de Contratos en Exploración"/>
    <s v="Evaluación de Resultados"/>
    <s v="VICEPRESIDENCIA DE CONTRATOS DE HIDROCARBUROS"/>
    <s v="SEGUIMIENTO A CONTRATOS EN EXPLORACIÓN"/>
    <x v="2"/>
    <x v="2"/>
    <x v="15"/>
    <x v="0"/>
    <s v="Gastos de comercialización"/>
    <s v="No Aplica"/>
    <s v="No Aplica"/>
    <s v="No Aplica"/>
    <m/>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m/>
    <m/>
    <m/>
    <s v="Creciente"/>
    <s v="Mensual"/>
    <s v="Indicador Estratégico"/>
    <m/>
    <m/>
    <m/>
    <m/>
    <m/>
    <m/>
  </r>
  <r>
    <n v="94"/>
    <s v="Gestión financiera"/>
    <s v="Gestión con Valores para Resultados"/>
    <s v="VICEPRESIDENCIA ADMINISTRATIVA Y FINANCIERA"/>
    <s v="ADMINISTRATIVO Y FINANCIERO"/>
    <x v="1"/>
    <x v="3"/>
    <x v="3"/>
    <x v="3"/>
    <s v="Otros gastos de funcionamiento"/>
    <s v="No Aplica"/>
    <s v="No Aplica"/>
    <s v="No Aplica"/>
    <m/>
    <s v="Solicitudes atendidas (cliente interno)"/>
    <m/>
    <s v="Porcentaje"/>
    <s v="Corresponde a todas las gestiones adelantadas para dar trámite a las solicitudes que se requieran al Grupo Administrativo y Financiero.​"/>
    <s v="(No. de solicitudes recibidas por el Grupo Financiero / No. Solicitudes atendidas) * 100"/>
    <m/>
    <m/>
    <m/>
    <s v="Constante"/>
    <s v="Mensual"/>
    <s v="Indicador Plan de Acción Institucional"/>
    <m/>
    <m/>
    <m/>
    <m/>
    <m/>
    <m/>
  </r>
  <r>
    <n v="98"/>
    <s v="Participación Ciudadana y Comunicaciones"/>
    <s v="Información y comunicación"/>
    <s v="VICEPRESIDENCIA ADMINISTRATIVA Y FINANCIERA"/>
    <s v="NO APLICA"/>
    <x v="1"/>
    <x v="3"/>
    <x v="6"/>
    <x v="1"/>
    <s v="Gastos de comercialización"/>
    <s v="No Aplica"/>
    <s v="No Aplica"/>
    <s v="No Aplica"/>
    <m/>
    <s v="Informe resultados de encuesta de satisfacción de usuarios ANH (procesos de asignación de áreas/suscripción de contratos misionales)"/>
    <m/>
    <s v="Unidad"/>
    <s v="​El indicador mide la información consolidada de las encuestas aplicadas a los usuarios y la evaluación de la atención prestada por la ANH a sus usuarios ."/>
    <s v="Informe de encuesta de satisfacción de usuarios ANH."/>
    <m/>
    <m/>
    <m/>
    <s v="Constante"/>
    <s v="Anual"/>
    <s v="Indicador Plan de Acción Institucional"/>
    <m/>
    <m/>
    <m/>
    <m/>
    <m/>
    <m/>
  </r>
  <r>
    <n v="127"/>
    <s v="Gestión TICs"/>
    <s v="Evaluación de Resultados"/>
    <s v="OFICINA DE TECNOLOGÍAS DE LA INFORMACIÓN"/>
    <s v="NO APLICA"/>
    <x v="1"/>
    <x v="1"/>
    <x v="2"/>
    <x v="0"/>
    <s v="Proyecto de inversión DNP"/>
    <s v="No Aplica"/>
    <s v="No Aplica"/>
    <s v="No Aplica"/>
    <m/>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m/>
    <m/>
    <m/>
    <s v="Creciente"/>
    <s v="Trimestral"/>
    <s v="Indicador Estratégico"/>
    <m/>
    <m/>
    <m/>
    <m/>
    <m/>
    <m/>
  </r>
  <r>
    <n v="128"/>
    <s v="Gestión TICs"/>
    <s v="Gestión con Valores para Resultados"/>
    <s v="OFICINA DE TECNOLOGÍAS DE LA INFORMACIÓN"/>
    <s v="NO APLICA"/>
    <x v="1"/>
    <x v="1"/>
    <x v="16"/>
    <x v="0"/>
    <s v="Gastos de comercialización"/>
    <s v="No Aplica"/>
    <s v="No Aplica"/>
    <s v="No Aplica"/>
    <m/>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m/>
    <m/>
    <m/>
    <s v="Creciente"/>
    <s v="Trimestral"/>
    <s v="Indicador Estratégico"/>
    <m/>
    <m/>
    <m/>
    <m/>
    <m/>
    <m/>
  </r>
  <r>
    <n v="129"/>
    <s v="Gestión TICs"/>
    <s v="Gestión con Valores para Resultados"/>
    <s v="OFICINA DE TECNOLOGÍAS DE LA INFORMACIÓN"/>
    <s v="NO APLICA"/>
    <x v="1"/>
    <x v="1"/>
    <x v="16"/>
    <x v="4"/>
    <s v="Gastos de comercialización"/>
    <s v="No Aplica"/>
    <s v="No Aplica"/>
    <s v="No Aplica"/>
    <m/>
    <s v="Servicio de gestión, administración y optimización de los centros de datos de la ANH."/>
    <m/>
    <s v="Unidad"/>
    <s v="Garantizar la administración de los servicios de infraestructura especializados y mantener el plan de recuperación ante desastres de la ANH. – (Vigencia Futura Tramitada en 2021)"/>
    <s v="Mensual"/>
    <m/>
    <m/>
    <m/>
    <s v="Constante"/>
    <s v="Mensual"/>
    <s v="Indicador Plan de Acción Institucional"/>
    <m/>
    <m/>
    <m/>
    <m/>
    <m/>
    <m/>
  </r>
  <r>
    <n v="130"/>
    <s v="Gestión TICs"/>
    <s v="Gestión con Valores para Resultados"/>
    <s v="OFICINA DE TECNOLOGÍAS DE LA INFORMACIÓN"/>
    <s v="NO APLICA"/>
    <x v="0"/>
    <x v="0"/>
    <x v="16"/>
    <x v="4"/>
    <s v="Gastos de comercialización"/>
    <s v="No Aplica"/>
    <s v="No Aplica"/>
    <s v="No Aplica"/>
    <m/>
    <s v="Soporte y mantenimiento infraestructura de virtualización."/>
    <m/>
    <s v="Unidad"/>
    <s v="Garantizar la operación de los sistemas de virtualización y los escritorios virtuales."/>
    <s v="Mensual"/>
    <m/>
    <m/>
    <m/>
    <s v="Constante"/>
    <s v="Mensual"/>
    <s v="Indicador Plan de Acción Institucional"/>
    <m/>
    <m/>
    <m/>
    <m/>
    <m/>
    <m/>
  </r>
  <r>
    <n v="131"/>
    <s v="Gestión TICs"/>
    <s v="Gestión con Valores para Resultados"/>
    <s v="OFICINA DE TECNOLOGÍAS DE LA INFORMACIÓN"/>
    <s v="NO APLICA"/>
    <x v="0"/>
    <x v="0"/>
    <x v="16"/>
    <x v="4"/>
    <s v="Gastos de comercialización"/>
    <s v="No Aplica"/>
    <s v="No Aplica"/>
    <s v="No Aplica"/>
    <m/>
    <s v="Soporte y mantenimiento infraestructura de hiperconvergencia."/>
    <m/>
    <s v="Unidad"/>
    <s v="Mantener el desempeño óptimo de los equipos que componen la plataforma de hiperconvergencia."/>
    <s v="Mensual"/>
    <m/>
    <m/>
    <m/>
    <s v="Constante"/>
    <s v="Mensual"/>
    <s v="Indicador Plan de Acción Institucional"/>
    <m/>
    <m/>
    <m/>
    <m/>
    <m/>
    <m/>
  </r>
  <r>
    <n v="132"/>
    <s v="Gestión TICs"/>
    <s v="Gestión con Valores para Resultados"/>
    <s v="OFICINA DE TECNOLOGÍAS DE LA INFORMACIÓN"/>
    <s v="NO APLICA"/>
    <x v="0"/>
    <x v="0"/>
    <x v="16"/>
    <x v="4"/>
    <s v="Gastos de comercialización"/>
    <s v="No Aplica"/>
    <s v="No Aplica"/>
    <s v="No Aplica"/>
    <m/>
    <s v="Soporte y mantenimiento de los switch de la entidad"/>
    <m/>
    <s v="Unidad"/>
    <s v="Garantizar la operación de los switch de Core y de borde  que permiten la conectividad LAN y WAN de la entidad."/>
    <s v="Mensual"/>
    <m/>
    <m/>
    <m/>
    <s v="Constante"/>
    <s v="Mensual"/>
    <s v="Indicador Plan de Acción Institucional"/>
    <m/>
    <m/>
    <m/>
    <m/>
    <m/>
    <m/>
  </r>
  <r>
    <n v="133"/>
    <s v="Gestión TICs"/>
    <s v="Gestión con Valores para Resultados"/>
    <s v="OFICINA DE TECNOLOGÍAS DE LA INFORMACIÓN"/>
    <s v="NO APLICA"/>
    <x v="0"/>
    <x v="0"/>
    <x v="2"/>
    <x v="4"/>
    <s v="Gastos de comercialización"/>
    <s v="No Aplica"/>
    <s v="No Aplica"/>
    <s v="No Aplica"/>
    <m/>
    <s v="Soporte y desarrollo a servicios, infraestructura, aplicaciones y gestión administrativa.​"/>
    <m/>
    <s v="Número"/>
    <s v="Contar con apoyo profesional, técnico, de soporte y desarrollo a servicios, infraestructura, aplicaciones y gestión administrativa.​"/>
    <s v="Mensual"/>
    <m/>
    <m/>
    <m/>
    <s v="Constante"/>
    <s v="Mensual"/>
    <s v="Indicador Plan de Acción Institucional"/>
    <m/>
    <m/>
    <m/>
    <m/>
    <m/>
    <m/>
  </r>
  <r>
    <n v="134"/>
    <s v="Gestión TICs"/>
    <s v="Gestión con Valores para Resultados"/>
    <s v="OFICINA DE TECNOLOGÍAS DE LA INFORMACIÓN"/>
    <s v="NO APLICA"/>
    <x v="0"/>
    <x v="0"/>
    <x v="2"/>
    <x v="4"/>
    <s v="Gastos de comercialización"/>
    <s v="No Aplica"/>
    <s v="No Aplica"/>
    <s v="No Aplica"/>
    <m/>
    <s v="Actualización y el soporte  del SGDEA."/>
    <m/>
    <s v="Unidad"/>
    <s v="Soporte, mantenimiento y actualizaciones del SGDEA que emplea la entidad por horas."/>
    <s v="Mensual"/>
    <m/>
    <m/>
    <m/>
    <s v="Constante"/>
    <s v="Mensual"/>
    <s v="Indicador Plan de Acción Institucional"/>
    <m/>
    <m/>
    <m/>
    <m/>
    <m/>
    <m/>
  </r>
  <r>
    <n v="135"/>
    <s v="Gestión TICs"/>
    <s v="Gestión con Valores para Resultados"/>
    <s v="OFICINA DE TECNOLOGÍAS DE LA INFORMACIÓN"/>
    <s v="NO APLICA"/>
    <x v="0"/>
    <x v="0"/>
    <x v="2"/>
    <x v="4"/>
    <s v="Gastos de comercialización"/>
    <s v="No Aplica"/>
    <s v="No Aplica"/>
    <s v="No Aplica"/>
    <m/>
    <s v="Adquisición o renovación de licenciamiento de la  solución de antivirus para la ANH."/>
    <m/>
    <s v="Unidad"/>
    <s v="Renovación del sistema de antivirus de cliente final y servidores para la protección de la data de la entidad."/>
    <s v="Mensual"/>
    <m/>
    <m/>
    <m/>
    <s v="Constante"/>
    <s v="Mensual"/>
    <s v="Indicador Plan de Acción Institucional"/>
    <m/>
    <m/>
    <m/>
    <m/>
    <m/>
    <m/>
  </r>
  <r>
    <n v="136"/>
    <s v="Gestión TICs"/>
    <s v="Gestión con Valores para Resultados"/>
    <s v="OFICINA DE TECNOLOGÍAS DE LA INFORMACIÓN"/>
    <s v="NO APLICA"/>
    <x v="0"/>
    <x v="0"/>
    <x v="2"/>
    <x v="4"/>
    <s v="Gastos de comercialización"/>
    <s v="No Aplica"/>
    <s v="No Aplica"/>
    <s v="No Aplica"/>
    <m/>
    <s v="Adquisición de suscripciones de paquetes  software especifico"/>
    <m/>
    <s v="Unidad"/>
    <s v="Garantizar al los colaboradores contar de manera integral con herramienta que  apoyen el desarrollo de sus labores."/>
    <s v="Mensual"/>
    <m/>
    <m/>
    <m/>
    <s v="Constante"/>
    <s v="Mensual"/>
    <s v="Indicador Plan de Acción Institucional"/>
    <m/>
    <m/>
    <m/>
    <m/>
    <m/>
    <m/>
  </r>
  <r>
    <n v="137"/>
    <s v="Gestión TICs"/>
    <s v="Gestión con Valores para Resultados"/>
    <s v="OFICINA DE TECNOLOGÍAS DE LA INFORMACIÓN"/>
    <s v="NO APLICA"/>
    <x v="0"/>
    <x v="0"/>
    <x v="2"/>
    <x v="4"/>
    <s v="Gastos de comercialización"/>
    <s v="No Aplica"/>
    <s v="No Aplica"/>
    <s v="No Aplica"/>
    <m/>
    <s v="Renovación licenciamiento plataforma ZOOM para seminarios web."/>
    <m/>
    <s v="Unidad"/>
    <s v="Garantizar la continuidad de la plataforma empleada para la promoción de áreas y presentación de estudios técnicos las partes interesadas de la ANH."/>
    <s v="Mensual"/>
    <m/>
    <m/>
    <m/>
    <s v="Constante"/>
    <s v="Mensual"/>
    <s v="Indicador Plan de Acción Institucional"/>
    <m/>
    <m/>
    <m/>
    <m/>
    <m/>
    <m/>
  </r>
  <r>
    <n v="138"/>
    <s v="Gestión TICs"/>
    <s v="Gestión con Valores para Resultados"/>
    <s v="OFICINA DE TECNOLOGÍAS DE LA INFORMACIÓN"/>
    <s v="NO APLICA"/>
    <x v="0"/>
    <x v="0"/>
    <x v="2"/>
    <x v="4"/>
    <s v="Gastos de comercialización"/>
    <s v="No Aplica"/>
    <s v="No Aplica"/>
    <s v="No Aplica"/>
    <m/>
    <s v="Soporte y mantenimiento de las UPS que actualmente soportan la operación del Centro de Computo Principal y Red Regulada de la ANH, con bolsa de repuestos."/>
    <m/>
    <s v="Unidad"/>
    <s v="Mantener la estabilidad del centro de datos de la entidad a través del soporte y mantenimiento de la red regulada (UPS)."/>
    <s v="Mensual"/>
    <m/>
    <m/>
    <m/>
    <s v="Constante"/>
    <s v="Mensual"/>
    <s v="Indicador Plan de Acción Institucional"/>
    <m/>
    <m/>
    <m/>
    <m/>
    <m/>
    <m/>
  </r>
  <r>
    <n v="139"/>
    <s v="Gestión TICs"/>
    <s v="Gestión con Valores para Resultados"/>
    <s v="OFICINA DE TECNOLOGÍAS DE LA INFORMACIÓN"/>
    <s v="NO APLICA"/>
    <x v="0"/>
    <x v="0"/>
    <x v="2"/>
    <x v="4"/>
    <s v="Gastos de comercialización"/>
    <s v="No Aplica"/>
    <s v="No Aplica"/>
    <s v="No Aplica"/>
    <m/>
    <s v="Soporte y mantenimiento del sistema de detección y extinción de incendios del centro principal de computo de la ANH, con bolsa de repuestos."/>
    <m/>
    <s v="Unidad"/>
    <s v="Mantener la estabilidad del centro de datos de la entidad a través del soporte y mantenimiento del sistema de control de incendios.​"/>
    <s v="Mensual"/>
    <m/>
    <m/>
    <m/>
    <s v="Constante"/>
    <s v="Mensual"/>
    <s v="Indicador Plan de Acción Institucional"/>
    <m/>
    <m/>
    <m/>
    <m/>
    <m/>
    <m/>
  </r>
  <r>
    <n v="140"/>
    <s v="Gestión TICs"/>
    <s v="Gestión con Valores para Resultados"/>
    <s v="OFICINA DE TECNOLOGÍAS DE LA INFORMACIÓN"/>
    <s v="NO APLICA"/>
    <x v="0"/>
    <x v="0"/>
    <x v="2"/>
    <x v="4"/>
    <s v="Gastos de comercialización"/>
    <s v="No Aplica"/>
    <s v="No Aplica"/>
    <s v="No Aplica"/>
    <m/>
    <s v="Soporte y mantenimiento de los aires acondicionados de los centros de cómputo de la ANH con suministro de repuestos."/>
    <m/>
    <s v="Unidad"/>
    <s v="Mantener el funcionamiento de los aires acondicionados de precisión de los Datacenter que albergan la infraestructura tecnológica de la entidad."/>
    <s v="Mensual"/>
    <m/>
    <m/>
    <m/>
    <s v="Constante"/>
    <s v="Mensual"/>
    <s v="Indicador Plan de Acción Institucional"/>
    <m/>
    <m/>
    <m/>
    <m/>
    <m/>
    <m/>
  </r>
  <r>
    <n v="141"/>
    <s v="Gestión TICs"/>
    <s v="Gestión con Valores para Resultados"/>
    <s v="OFICINA DE TECNOLOGÍAS DE LA INFORMACIÓN"/>
    <s v="NO APLICA"/>
    <x v="0"/>
    <x v="0"/>
    <x v="2"/>
    <x v="4"/>
    <s v="Gastos de comercialización"/>
    <s v="No Aplica"/>
    <s v="No Aplica"/>
    <s v="No Aplica"/>
    <m/>
    <s v="Soporte y mantenimiento de la plataforma de control de acceso y CCTV de la entidad."/>
    <m/>
    <s v="Unidad"/>
    <s v="Mantener el funcionamiento  de los equipos de control de acceso  y CCTV.​"/>
    <s v="Mensual"/>
    <m/>
    <m/>
    <m/>
    <s v="Constante"/>
    <s v="Mensual"/>
    <s v="Indicador Plan de Acción Institucional"/>
    <m/>
    <m/>
    <m/>
    <m/>
    <m/>
    <m/>
  </r>
  <r>
    <n v="142"/>
    <s v="Gestión TICs"/>
    <s v="Gestión con Valores para Resultados"/>
    <s v="OFICINA DE TECNOLOGÍAS DE LA INFORMACIÓN"/>
    <s v="NO APLICA"/>
    <x v="0"/>
    <x v="0"/>
    <x v="2"/>
    <x v="4"/>
    <s v="Gastos de comercialización"/>
    <s v="No Aplica"/>
    <s v="No Aplica"/>
    <s v="No Aplica"/>
    <m/>
    <s v="Servicio de internet dedicado para la oficina de la ANH"/>
    <m/>
    <s v="Unidad"/>
    <s v="Garantizar la conectividad hacia internet en las instalaciones de la  de la entidad, así como la comunicación entre los diferentes centros de datos."/>
    <s v="Mensual"/>
    <m/>
    <m/>
    <m/>
    <s v="Constante"/>
    <s v="Mensual"/>
    <s v="Indicador Plan de Acción Institucional"/>
    <m/>
    <m/>
    <m/>
    <m/>
    <m/>
    <m/>
  </r>
  <r>
    <n v="143"/>
    <s v="Gestión TICs"/>
    <s v="Gestión con Valores para Resultados"/>
    <s v="OFICINA DE TECNOLOGÍAS DE LA INFORMACIÓN"/>
    <s v="NO APLICA"/>
    <x v="1"/>
    <x v="1"/>
    <x v="2"/>
    <x v="4"/>
    <s v="Gastos de comercialización"/>
    <s v="No Aplica"/>
    <s v="No Aplica"/>
    <s v="No Aplica"/>
    <m/>
    <s v="Uso de la capacidad física locativa disponible en el Datacenter Alterno del IPSE"/>
    <m/>
    <s v="Unidad"/>
    <s v="Reconocer los gasto  en servicios públicos y seguridad, derivados del uso del centro de datos alterno del IPSE. (Con vigencias futuras desde la vigencia 2020)"/>
    <s v="Mensual"/>
    <m/>
    <m/>
    <m/>
    <s v="Constante"/>
    <s v="Mensual"/>
    <s v="Indicador Plan de Acción Institucional"/>
    <m/>
    <m/>
    <m/>
    <m/>
    <m/>
    <m/>
  </r>
  <r>
    <n v="144"/>
    <s v="Gestión TICs"/>
    <s v="Gestión con Valores para Resultados"/>
    <s v="OFICINA DE TECNOLOGÍAS DE LA INFORMACIÓN"/>
    <s v="NO APLICA"/>
    <x v="0"/>
    <x v="0"/>
    <x v="2"/>
    <x v="0"/>
    <s v="Gastos de comercialización"/>
    <s v="No Aplica"/>
    <s v="No Aplica"/>
    <s v="No Aplica"/>
    <m/>
    <s v="Créditos de infraestructura en la nube"/>
    <m/>
    <s v="Unidad"/>
    <s v="Mantener la infraestructura de Datacenter de respaldo de aplicaciones críticas en la nube"/>
    <s v="Mensual"/>
    <m/>
    <m/>
    <m/>
    <s v="Constante"/>
    <s v="Mensual"/>
    <s v="Indicador Plan de Acción Institucional"/>
    <m/>
    <m/>
    <m/>
    <m/>
    <m/>
    <m/>
  </r>
  <r>
    <n v="145"/>
    <s v="Gestión TICs"/>
    <s v="Gestión con Valores para Resultados"/>
    <s v="OFICINA DE TECNOLOGÍAS DE LA INFORMACIÓN"/>
    <s v="NO APLICA"/>
    <x v="0"/>
    <x v="0"/>
    <x v="2"/>
    <x v="0"/>
    <s v="Gastos de comercialización"/>
    <s v="No Aplica"/>
    <s v="No Aplica"/>
    <s v="No Aplica"/>
    <m/>
    <s v="Renovación  del Licenciamiento  de la suite de ofimática y correo en la nube"/>
    <m/>
    <s v="Unidad"/>
    <s v="Licenciamiento de software que permitan desarrollar actividades de elaboración de documentos, recepción y envío de correos, manejo de tablas con operaciones matemáticas, desarrollo de presentaciones y comunicaciones en línea para trabajo colaborativo, entre otros."/>
    <s v="Mensual"/>
    <m/>
    <m/>
    <m/>
    <s v="Constante"/>
    <s v="Mensual"/>
    <s v="Indicador Plan de Acción Institucional"/>
    <m/>
    <m/>
    <m/>
    <m/>
    <m/>
    <m/>
  </r>
  <r>
    <n v="154"/>
    <s v="Promoción y Asignación de Áreas"/>
    <s v="Evaluación de Resultados"/>
    <s v="VICEPRESIDENCIA DE PROMOCIÓN Y ASIGNACIÓN  DE ÁREAS"/>
    <s v="NO APLICA"/>
    <x v="1"/>
    <x v="3"/>
    <x v="5"/>
    <x v="0"/>
    <s v="Proyecto de inversión DNP"/>
    <s v="Fortalecimiento en la Implementación del Modelo de Promoción para Incrementar la Inversión Nacional"/>
    <s v="Servicio de divulgación para la promoción y posicionamiento de los recursos hidrocarburíferos"/>
    <s v="Priorizar, coordinar la participación por parte de la ANH en escenarios estratégicos."/>
    <m/>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Número de eventos estratégicos en los que participa la ANH"/>
    <m/>
    <m/>
    <m/>
    <s v="Creciente"/>
    <s v="Mensual"/>
    <s v="Indicador Estratégico"/>
    <m/>
    <m/>
    <m/>
    <m/>
    <m/>
    <m/>
  </r>
  <r>
    <n v="155"/>
    <s v="Promoción y Asignación de Áreas"/>
    <s v="Gestión con Valores para Resultados"/>
    <s v="VICEPRESIDENCIA DE PROMOCIÓN Y ASIGNACIÓN  DE ÁREAS"/>
    <s v="NO APLICA"/>
    <x v="2"/>
    <x v="4"/>
    <x v="7"/>
    <x v="12"/>
    <m/>
    <m/>
    <m/>
    <m/>
    <m/>
    <s v="Nuevas áreas prospectivas orientadas en Fuentes No Convencionales de Energía Renovable (FNCER) provenientes del subsuelo, evaluadas"/>
    <n v="1"/>
    <s v="Número"/>
    <m/>
    <m/>
    <m/>
    <m/>
    <m/>
    <m/>
    <m/>
    <s v="Indicador Estratégico"/>
    <m/>
    <m/>
    <m/>
    <m/>
    <m/>
    <m/>
  </r>
  <r>
    <n v="155"/>
    <s v="Promoción y Asignación de Áreas"/>
    <s v="Gestión con Valores para Resultados"/>
    <s v="VICEPRESICENCIA OPERCIONES, REGALIAS Y PARTICIPACIONES"/>
    <s v="GERENCIA DE RESERVAS Y OPERACIONES "/>
    <x v="2"/>
    <x v="2"/>
    <x v="8"/>
    <x v="12"/>
    <m/>
    <m/>
    <m/>
    <m/>
    <m/>
    <s v="Publicación del Balance de reservas de hidrocarburos de la Nación"/>
    <n v="1"/>
    <s v="Número"/>
    <m/>
    <m/>
    <m/>
    <m/>
    <m/>
    <m/>
    <m/>
    <s v="Indicador Estratégico"/>
    <m/>
    <m/>
    <m/>
    <m/>
    <m/>
    <m/>
  </r>
  <r>
    <n v="156"/>
    <s v="Gestión Social, HSE y de Seguridad de Contratos de Hidrocarburos"/>
    <s v="Gestión con Valores para Resultados"/>
    <s v="VICEPRESIDENCIA DE CONTRATOS DE HIDROCARBUROS"/>
    <s v="GERENCIA GSCYMA "/>
    <x v="2"/>
    <x v="4"/>
    <x v="17"/>
    <x v="12"/>
    <s v="Proyecto de inversión DNP"/>
    <s v="Apoyo para la viabilizacion de las actividades de exploracion y produccion de hidrocarburos a traves de la articulacion institucional de la gestion socio ambiental Nacional"/>
    <s v="No Aplica"/>
    <s v="No Aplica"/>
    <m/>
    <s v="Recursos destinados a iniciativas de inversión socio ambiental en territorio"/>
    <n v="20000"/>
    <s v="Millones de pesos"/>
    <m/>
    <m/>
    <m/>
    <m/>
    <m/>
    <m/>
    <m/>
    <s v="Indicador Estratégico"/>
    <m/>
    <m/>
    <m/>
    <m/>
    <m/>
    <m/>
  </r>
  <r>
    <n v="157"/>
    <s v="Gestión Social, HSE y de Seguridad de Contratos de Hidrocarburos"/>
    <s v="Gestión con Valores para Resultados"/>
    <s v="VICEPRESIDENCIA DE PROMOCIÓN Y ASIGNACIÓN  DE ÁREAS"/>
    <s v="GERENCIA DE PROMOCIÓN Y ASIGNACIÓN DE ÁREAS"/>
    <x v="1"/>
    <x v="3"/>
    <x v="18"/>
    <x v="12"/>
    <m/>
    <m/>
    <m/>
    <m/>
    <m/>
    <s v="Participación en espacios de articulación de los actores del sector para la adecuada gestión de los contratos de hidrocarburos"/>
    <n v="15"/>
    <s v="Número"/>
    <m/>
    <m/>
    <m/>
    <m/>
    <m/>
    <m/>
    <m/>
    <s v="Indicador Estratégico"/>
    <m/>
    <m/>
    <m/>
    <m/>
    <m/>
    <m/>
  </r>
  <r>
    <n v="158"/>
    <s v="Gestión del Talento Humano"/>
    <s v="Talento Humano"/>
    <s v="VICEPRESIDENCIA ADMINISTRATIVA Y FINANCIERA"/>
    <s v="TALENTO HUMANO"/>
    <x v="0"/>
    <x v="0"/>
    <x v="4"/>
    <x v="5"/>
    <m/>
    <m/>
    <m/>
    <m/>
    <m/>
    <s v="Evaluación Dimensión de Talento Humano FURAG - MIPG"/>
    <n v="3.6"/>
    <s v="Puntos"/>
    <m/>
    <m/>
    <m/>
    <m/>
    <m/>
    <m/>
    <m/>
    <s v="Indicador Estratégico"/>
    <m/>
    <m/>
    <m/>
    <m/>
    <m/>
    <m/>
  </r>
  <r>
    <n v="88"/>
    <s v="Gestión Social, HSE y de Seguridad de Contratos de Hidrocarburos"/>
    <s v="Evaluación de Resultados"/>
    <s v="VICEPRESIDENCIA DE CONTRATOS DE HIDROCARBUROS"/>
    <s v="SEGURIDAD, COMUNIDADES Y MEDIO AMBIENTE"/>
    <x v="1"/>
    <x v="3"/>
    <x v="19"/>
    <x v="3"/>
    <s v="Gastos de comercialización"/>
    <s v="No Aplica"/>
    <s v="No Aplica"/>
    <s v="No Aplica"/>
    <m/>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m/>
    <m/>
    <m/>
    <s v="Creciente"/>
    <s v="Bimestral"/>
    <s v="Indicador Estratégico"/>
    <m/>
    <m/>
    <m/>
    <m/>
    <m/>
    <m/>
  </r>
  <r>
    <n v="92"/>
    <s v="Gestión de Contratos en Exploración"/>
    <s v="Evaluación de Resultados"/>
    <s v="VICEPRESIDENCIA DE CONTRATOS DE HIDROCARBUROS"/>
    <s v="SEGUIMIENTO A CONTRATOS EN EXPLORACIÓN"/>
    <x v="2"/>
    <x v="2"/>
    <x v="20"/>
    <x v="0"/>
    <s v="Gastos de comercialización"/>
    <s v="No Aplica"/>
    <s v="No Aplica"/>
    <s v="No Aplica"/>
    <m/>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m/>
    <m/>
    <m/>
    <s v="Creciente"/>
    <s v="Mensual"/>
    <s v="Indicador Estratégico"/>
    <m/>
    <m/>
    <m/>
    <m/>
    <m/>
    <m/>
  </r>
  <r>
    <n v="115"/>
    <s v="Gestión TICs"/>
    <s v="Gestión con Valores para Resultados"/>
    <s v="OFICINA DE TECNOLOGÍAS DE LA INFORMACIÓN"/>
    <s v="NO APLICA"/>
    <x v="0"/>
    <x v="0"/>
    <x v="13"/>
    <x v="4"/>
    <s v="Proyecto de inversión DNP"/>
    <s v="Fortalecimiento de las Tecnologías de la Información y las Comunicaciones para la Transformación Digital"/>
    <s v="Documentos de lineamientos técnicos"/>
    <s v="Diseñar y formular los instrumentos Estratégicos involucrados con TI"/>
    <m/>
    <s v="Plan Estratégico de Tecnologías de la Información y Comunicaciones - (PETIC), horizonte 2023-2026. "/>
    <s v="&gt;80"/>
    <s v="Porcentaje"/>
    <s v="El Plan Estratégico de Tecnologías de la Información y Comunicaciones - (PETIC) , alineado con la estrategia de negocio de la ANH para el horizonte 2023-2026. "/>
    <s v="Plan formulado"/>
    <m/>
    <m/>
    <m/>
    <s v="Constante"/>
    <s v="Mensual"/>
    <s v="Indicador Estratégico"/>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
  <r>
    <n v="1"/>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auditorias internas generados"/>
    <n v="1"/>
    <s v="Número"/>
    <s v="Se refiere a la realización de los informes de las auditorías internas al SIGC."/>
    <s v="Sumatoria de informes de auditoría generados "/>
    <n v="0"/>
    <s v="Sin Información"/>
    <s v="Sin Información"/>
    <s v="Creciente"/>
    <s v="Anual"/>
    <s v="No Aplica"/>
    <s v="No Aplica"/>
    <s v="No Aplica"/>
    <s v="No Aplica"/>
    <s v="No Aplica"/>
    <m/>
    <s v="Indicador Plan de Acción Institucional"/>
    <s v="Laura Caterin Sierra Guerrero"/>
    <s v="laura.sierra@anh.gov.co"/>
  </r>
  <r>
    <n v="2"/>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s v="Sin Información"/>
    <s v="Sin Información"/>
    <s v="Constante"/>
    <s v="Anual"/>
    <s v="No Aplica"/>
    <s v="No Aplica"/>
    <s v="No Aplica"/>
    <s v="No Aplica"/>
    <s v="No Aplica"/>
    <m/>
    <s v="Indicador Plan de Acción Institucional"/>
    <s v="Laura Caterin Sierra Guerrero"/>
    <s v="laura.sierra@anh.gov.co"/>
  </r>
  <r>
    <n v="3"/>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s v="Sin Información"/>
    <s v="Sin Información"/>
    <s v="Constante"/>
    <s v="Anual"/>
    <s v="No Aplica"/>
    <s v="No Aplica"/>
    <s v="No Aplica"/>
    <s v="No Aplica"/>
    <s v="No Aplica"/>
    <m/>
    <s v="Indicador Plan de Acción Institucional"/>
    <s v="Laura Caterin Sierra Guerrero"/>
    <s v="laura.sierra@anh.gov.co"/>
  </r>
  <r>
    <n v="4"/>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revisión por la Presidencia de la ANH al SGIC realizado "/>
    <n v="1"/>
    <s v="Número"/>
    <s v="Corresponde  a las revisiones por la Presidencia al Sistema de Gestión Integral y de control."/>
    <s v="Informe de revisión por la Presidencia de la ANH al SGIC realizado "/>
    <n v="0"/>
    <s v="Sin Información"/>
    <s v="Sin Información"/>
    <s v="Constante"/>
    <s v="Anual"/>
    <s v="No Aplica"/>
    <s v="No Aplica"/>
    <s v="No Aplica"/>
    <s v="No Aplica"/>
    <s v="No Aplica"/>
    <m/>
    <s v="Indicador Plan de Acción Institucional"/>
    <s v="Laura Caterin Sierra Guerrero"/>
    <s v="laura.sierra@anh.gov.co"/>
  </r>
  <r>
    <n v="5"/>
    <s v="Gestión Integral"/>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No Aplica"/>
    <s v="Sin Información"/>
    <s v="Evaluación de la gestión institucional FURAG II (MIPG-ANH)"/>
    <n v="83"/>
    <s v="Porcentaje"/>
    <s v="Se  evalúa el modelo a través de la herramienta FRURAG II, que arroja el resultado según la variables evaluadas."/>
    <s v="Resultado de la Evaluación"/>
    <n v="24000000"/>
    <s v="Sin Información"/>
    <s v="Sin Información"/>
    <s v="Creciente"/>
    <s v="Anual"/>
    <s v="No Aplica"/>
    <s v="No Aplica"/>
    <s v="No Aplica"/>
    <s v="No Aplica"/>
    <s v="No Aplica"/>
    <m/>
    <s v="Indicador Estratégico"/>
    <s v="Laura Caterin Sierra Guerrero"/>
    <s v="laura.sierra@anh.gov.co"/>
  </r>
  <r>
    <n v="6"/>
    <s v="Gestión Estratégica "/>
    <s v="Direccionamiento Estratégico y Planeación"/>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11803758"/>
    <s v="01/31/2023"/>
    <d v="2023-12-31T00:00:00"/>
    <s v="Creciente"/>
    <s v="Cuatrimestral"/>
    <n v="2"/>
    <s v="Se realiza monitoreo al Componente Gestión del Riesgo de Corrupción,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7"/>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11803758"/>
    <s v="01/31/2023"/>
    <d v="2023-12-31T00:00:00"/>
    <s v="Creciente"/>
    <s v="Cuatrimestral"/>
    <n v="2"/>
    <s v="Se realiza monitoreo al Componente Planeación de la Estrategia de Racionalización, del Plan Anticorrupción y de Atención al Ciudadano con corte a 30 de Abril de 2023 y a 31 de Agosto de 2023"/>
    <s v="Z:\PLAN ANTICORRUPCIÓN\PLAN ANTICORRUPCIÓN 2023\2. Monitoreos cuatrimestrales\1. Abril 30"/>
    <n v="11803758"/>
    <n v="4000163"/>
    <m/>
    <s v="Indicador Plan de Acción Institucional"/>
    <s v="Laura Caterin Sierra Guerrero"/>
    <s v="laura.sierra@anh.gov.co"/>
  </r>
  <r>
    <n v="8"/>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11803758"/>
    <s v="01/31/2023"/>
    <d v="2023-12-31T00:00:00"/>
    <s v="Creciente"/>
    <s v="Cuatrimestral"/>
    <n v="2"/>
    <s v="Se realiza monitoreo al Componente Rendición de Cuenta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9"/>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11803758"/>
    <s v="01/31/2023"/>
    <d v="2023-12-31T00:00:00"/>
    <s v="Creciente"/>
    <s v="Cuatrimestral"/>
    <n v="2"/>
    <s v="Se realiza monitoreo al omponente Iniciativas Adicionale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10"/>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d v="2023-01-01T00:00:00"/>
    <d v="2023-12-31T00:00:00"/>
    <s v="Constante"/>
    <s v="Trimestral"/>
    <n v="100"/>
    <s v="Al mes de septiembre se asesoró la respuesta a solicitudes de información del DNP sobre inversión realizada en diferentes departamentos, el registro de seguimiento mensual en la plataforma PIIP, y el ajuste de información sobre el trámite de la solicitud de vigencia futura de la VT para remisión al DNP y  Ministerio de Hacienda y Crédito Público._x000a_En el mes de junio de 2023 se realizó asesoría en la justificación y en el cargue de información para el traslado presupuestal entre proyectos de inversión de la Vipresidencia Técnica - VT, también, se asesoró el registro en la Plataforma Integrada de Inversión Pública - PIIP del DNP del proceso gestión de recursos para los proyectos nuevos de 2023 y 2024, se orientó el reporte de seguimiento a la ejecución; y se asesoró la respuesta al DNP sobre del capítulo de Oferta de financiación a entidades territoriales._x000a_"/>
    <s v="Reuniones convocadas a través de la plataforma Teams, y correos electrónicos insitucionales._x000a_Plataformas:_x000a_https://mgaweb.dnp.gov.co/_x000a_https://piip.dnp.gov.co/_x000a_"/>
    <s v="No Aplica"/>
    <s v="No Aplica"/>
    <m/>
    <s v="Indicador Plan de Acción Institucional"/>
    <s v="Patricia Marín Ruiz"/>
    <s v="patricia.marin@anh.gov.co"/>
  </r>
  <r>
    <n v="11"/>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Informe sobre la ejecución de proyectos elaborado"/>
    <n v="4"/>
    <s v="Número"/>
    <s v="Corresponde al informe consolidado sobre el seguimiento a la ejecución de proyectos "/>
    <s v="Informe consolidado sobre el seguimiento a la ejecución de proyectos"/>
    <n v="0"/>
    <d v="2023-01-01T00:00:00"/>
    <d v="2023-12-31T00:00:00"/>
    <s v="Creciente"/>
    <s v="Trimestral"/>
    <n v="3"/>
    <s v="Se elaboró informe de ejecución presupuestal al cierre del III TRIMESTRE de 2023, con el fin de responder a la necesidad de atender lo establecido en el Artículo 77 del Estatuto Anticorrupción sobre los proyectos de inversión como mecanismo de transparencia."/>
    <s v="Correo electrónico con asunto INFORME EJECUCION PRESUPUESTO INVERSIÓN ANH III TRIMESTRE DE 2023, De: Hernan Arnulfo Mendez Triana &lt;hernan.mendez@anh.gov.co&gt; _x000a_Enviado el: miércoles, 18 de octubre de 2023."/>
    <s v="No Aplica"/>
    <s v="No Aplica"/>
    <m/>
    <s v="Indicador Plan de Acción Institucional"/>
    <s v="Patricia Marín Ruiz"/>
    <s v="patricia.marin@anh.gov.co"/>
  </r>
  <r>
    <n v="12"/>
    <s v="Gestión de Proyectos"/>
    <s v="Direccionamiento Estratégico y Planeación"/>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d v="2023-01-01T00:00:00"/>
    <d v="2023-06-30T00:00:00"/>
    <s v="Constante"/>
    <s v="Anual"/>
    <n v="1"/>
    <s v="Se consolidó información del presupuesto de los proyectos de inversión a programar en la vigencia 2024 en el Anteproyecto,  igualmente, se realizó la proyección del Marco de Gasto de Mediano Plazo MGMP 2024-2027, información que fue presentada en  la reunión de Apoyo Técnico Sectorial de MGMP 2024 – 2027; convocada por el Departamento Nacional de Planeación y Ministerio de Hacienda y Crédito Público el Lunes 8 de mayo de 2023."/>
    <s v="Correo electrónico con asunto AJUSTE - Anteproyecto de presupuesto ANH 2024, De: Cristian Javier Vargas del Campo &lt;cristian.vargas@anh.gov.co&gt;, _x000a_Enviado el: viernes, 12 de mayo de 2023 3:54 p. m._x000a_coreo electrónico con asunto Asunto: RE:  Comités de Apoyo Técnico de MGMP 2024 - 2027, De: Cristian Javier Vargas del Campo, _x000a_Enviado el: viernes, 5 de mayo de 2023 5:22 p. m."/>
    <s v="No Aplica"/>
    <s v="No Aplica"/>
    <m/>
    <s v="Indicador Plan de Acción Institucional"/>
    <s v="Patricia Marín Ruiz"/>
    <s v="patricia.marin@anh.gov.co"/>
  </r>
  <r>
    <n v="13"/>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n v="489"/>
    <s v="Diagnóstico Integral de Archivo ANH"/>
    <n v="1"/>
    <s v="Unidad"/>
    <s v="Contar el diagnóstico integral de archivo de la ANH y lo inherente a este"/>
    <s v="V1= Diagnóstico construido"/>
    <n v="280000000"/>
    <d v="2023-05-01T00:00:00"/>
    <d v="2023-12-01T00:00:00"/>
    <s v="Creciente"/>
    <s v="Semestral"/>
    <n v="0"/>
    <s v="Se radica ESET el día 19/09/2023 radicado 20236220750483 e ID1516012; para inicio del diagnóstico general de la nación "/>
    <s v="Secop:  https://community.secop.gov.co/Public/App/AnnualPurchasingPlanManagementPublic/Index?currentLanguage=en&amp;Page=login&amp;Country=CO&amp;SkinName=CCE y Pagina Web ANH: https://www.anh.gov.co/es/la-anh/planeaci%C3%B3n/"/>
    <n v="0"/>
    <n v="0"/>
    <m/>
    <s v="Indicador Plan de Acción Institucional"/>
    <s v="Janier Cuervo Ordóñez"/>
    <s v="janier.cuervo@anh.gov.co"/>
  </r>
  <r>
    <n v="14"/>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Otros gastos de funcionamiento"/>
    <s v="No Aplica"/>
    <s v="No Aplica"/>
    <s v="No Aplica"/>
    <n v="287"/>
    <s v="Actualización instrumentos Archivísticos de la ANH (TRD, CCD, FUID, PGD, entre otros)"/>
    <n v="80"/>
    <s v="Porcentaje"/>
    <s v="Elaboración, seguimiento y actualización de los instrumentos archivísticos de la Entidad conforme con la normativa archivística vigente y aplicable"/>
    <s v="Numero acumulado de instrumentos archivísticos aprobados en Comité de Evaluación de Desempeño / Total de Instrumentos archivísticos (en total son 8)"/>
    <n v="790000000"/>
    <d v="2023-02-01T00:00:00"/>
    <d v="2023-12-01T00:00:00"/>
    <s v="Creciente"/>
    <s v="Mensual"/>
    <n v="0"/>
    <s v="El día 22 septiembre del 2023 se firmó el contrato interadministrativo 650 con el Archivo General de la Nación, para realizar el Diganóstico Integral de Archivo y lo inherente a este."/>
    <s v="Los documentos por verificación se encuentran en carpeta RED; se inicia consolidado para  el REGISTRO ACTIVOS DE INFORMACIÓN de la ANH. ID expediente 64378 del contrato 650 de 2023."/>
    <n v="57820000"/>
    <n v="0"/>
    <m/>
    <s v="Indicador Plan de Acción Institucional"/>
    <s v="Janier Cuervo Ordóñez"/>
    <s v="janier.cuervo@anh.gov.co"/>
  </r>
  <r>
    <n v="15"/>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s v="No Aplica"/>
    <s v="Organización documental del archivo de gestión y central de la ANH"/>
    <n v="20"/>
    <s v="Porcentaje"/>
    <s v="Contratar los servicios de organización y demás actividades relacionadas, de acuerdo a la normatividad Archivística Colombiana Vigente, y siguiendo las directrices del diagnóstico emitido por el AGN para  aproximadamente 5.000 cajas de archivo (levantamiento de inventario, clasificación, ordenación, depuración, foliación, descripción documental)."/>
    <s v="V1= Contrato suscrito"/>
    <n v="980000000"/>
    <d v="2023-07-01T00:00:00"/>
    <d v="2023-12-01T00:00:00"/>
    <s v="Creciente"/>
    <s v="Semestral"/>
    <n v="0"/>
    <s v="El insumo para iniciar con la organización documental del archivo de gestión y central de la ANH (aprox 5.000 cajas de archivo) que incluye las actividades de: levantamiento de inventario, clasificación, ordenación, depuración, foliación y descripción documental; será a partir del resultado del diagnóstico integral de archivo suscrito con el AGN. "/>
    <s v="No Aplica"/>
    <n v="0"/>
    <n v="0"/>
    <m/>
    <s v="Indicador Plan de Acción Institucional"/>
    <s v="Janier Cuervo Ordóñez"/>
    <s v="janier.cuervo@anh.gov.co"/>
  </r>
  <r>
    <n v="16"/>
    <s v="Gestión Administrativ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No Aplica"/>
    <s v="3 34 36 154 287 288 298"/>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d v="2023-01-01T00:00:00"/>
    <d v="2023-12-01T00:00:00"/>
    <s v="Creciente"/>
    <s v="Semestral"/>
    <n v="50"/>
    <s v="Otrosí 1 Cto 124/22, Otrosí OC 42956/2019, OC 10288/22, Otrosí 1 Cto 297/2022, Otrosí, Otrosí 1 y 2  Cto 291/2022, Cto 476/2022, Cto 11/2023, Cto 78/2023, Cto 100/2023, OC 104575/2023, Cto 210/2023, Cto 196/2023, Cto 238/2023. Se estima que se requieren 16 contratos para atender"/>
    <s v="Secop:  https://community.secop.gov.co/Public/App/AnnualPurchasingPlanManagementPublic/Index?currentLanguage=en&amp;Page=login&amp;Country=CO&amp;SkinName=CCE"/>
    <n v="2906703653"/>
    <n v="469453672"/>
    <m/>
    <s v="Indicador Plan de Acción Institucional"/>
    <s v="Janier Cuervo Ordóñez"/>
    <s v="janier.cuervo@anh.gov.co"/>
  </r>
  <r>
    <n v="17"/>
    <s v="Gestión TICs"/>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Otros gastos de funcionamiento"/>
    <s v="No Aplica"/>
    <s v="No Aplica"/>
    <s v="No Aplica"/>
    <n v="375"/>
    <s v="Soporte del Sistema de Gestión de Documentos Electrónicos de Archivo - SGDEA ControlDoc"/>
    <n v="150"/>
    <s v="Horas"/>
    <s v="Soporte SGDEA que emplea la entidad por horas."/>
    <s v="V1= Horas de soporte del SGDEA Mensual "/>
    <n v="56423850"/>
    <n v="44986"/>
    <n v="45261"/>
    <s v="Creciente"/>
    <s v="Bimensual"/>
    <n v="59"/>
    <s v="Datos adquiridos en función del nuevo indicador; recordando que se está manejando de manera bimensual ya que esta frecuencia es con la cual el tercero genera los informes de ejecución de actividades."/>
    <s v="Secop II - Contrato 238 de 2023 suscrito con Control Online SAS"/>
    <n v="56423850"/>
    <n v="3197352"/>
    <m/>
    <s v="Indicador Plan de Acción Institucional"/>
    <s v="Cinddy Lorena Bastidas Robayo"/>
    <s v="cinddy.bastidas@anh.gov.co"/>
  </r>
  <r>
    <n v="18"/>
    <s v="Gestión financiera"/>
    <s v="Gestión con Valores para Resultados"/>
    <x v="0"/>
    <x v="2"/>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Identificar el total de declaraciones presentadas a las oficinas de impuestos de forma oportuna, de acuerdo a los establecido en la normatividad vigente"/>
    <s v="Sin Información"/>
    <s v="Declaraciones presentadas oportunamente"/>
    <n v="100"/>
    <s v="Porcentaje"/>
    <s v="Se presenta las Declaraciones DIAN, ICA, Retención ICA, Declaración Ministerio de Educación y Declaración de Ministerio del Interior. Se debe tener en cuenta que V1 y V5 incluye ReteICA e ICA; V2 y V6 incluye Retefuente, IVA e Ingresos y Patrimonio e Información Éxogena DIAN."/>
    <s v="V1: Declaraciones ICA presentadas_x000a_V2: Declaraciones DIAN presentadas_x000a_V3: Declaraciones MinEducación presentadas_x000a_V4: Declaraciones MinInterior presentadas_x000a_V5: Declaraciones Información exógena DIAN_x000a_V6: Declaraciones ICA del año_x000a_V7: Declaraciones DIAN del año_x000a_V8: Declaraciones MinEducación del año_x000a_V9: Declaraciones MinInterior del año_x000a_V10: Declaraciones Información exógena DIAN del año_x000a_(V1+V2+V3+V4+V5)/(V6+V7+V8+V9+V10)*100"/>
    <n v="1070000000"/>
    <d v="2023-01-11T00:00:00"/>
    <d v="2023-12-31T00:00:00"/>
    <s v="Creciente"/>
    <s v="Mensual"/>
    <n v="96.08"/>
    <s v="Se presenta la declaración de: (i) Rete-ICA Bogotá de los meses diciembre 2022, febrero, abril y junio 2023 (5 ICA), (ii) ICA Bogotá vigencia 2022 (1 ICA), (iii) Rete-fuente DIAN de los meses diciembre 2022, enero, febrero, marzo, abril, mayo, junio, julio, agosto y septiembre 2023 (10 DIAN), (iv) Declaración IVA diciembre 2022, febrero, abril, junio y agosto 2023 (5 DIAN), (v) Ingresos patrimonio DIAN diciembre 2022 (1 DIAN), (vi) Min-Educación segundo semestre 2022 y primer semestre 2023 (2 MIN-EDUC), (vii) Min-Interior diciembre 2022, enero, abril, mayo, junio y julio 2023 (6 MIN-INTER) y (viii) Rete-ICA (otras ciudades) diciembre 2022 (1 ICA) y 67 ciudades en agosto."/>
    <s v="Portal DIAN y carpeta compartida Gestion Contable impuestos Septiembre 2023."/>
    <n v="267500000"/>
    <n v="1070000000"/>
    <s v="Se contruye y realizan ajusten en reuniones con profesional encargado de la consolidación del Plan de Acción Institucional."/>
    <s v="Indicador Plan de Acción Institucional"/>
    <s v="Jarvin Antonio López Rodríguez"/>
    <s v="jarvin.lopez@anh.gov.co"/>
  </r>
  <r>
    <n v="19"/>
    <s v="Gestión financier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jercer el control y seguimiento a la ejecución de los gastos de funcionamiento en el período fiscal correspondiente tomando el comportamiento semestral, con el ánimo de garantizar la austeridad en el gasto conforme a las directrices del gobierno nacional"/>
    <s v="No Aplica"/>
    <s v="Ejecución de los gastos de funcionamiento para la Agencia"/>
    <n v="50"/>
    <s v="Porcentaje"/>
    <s v="Mide el nivel de ejecución de los gastos de funcionamiento para la Agencia a partir del Total Presupuesto de Gastos de Funcionamiento Ejecutado / Total Apropiación de Gasto de Funcionamiento. % de ejecución equivalente &lt;= el 50% de apropiación anual"/>
    <s v="(Valor Obligado Acumulado Gastos de Funcionamiento - Valor Obligado Excedentes Financieros)/ (Apropiación vigentes Gastos de Funcionamiento - Valor Apropiado Excedentes Financieros)"/>
    <n v="103584660000"/>
    <d v="2023-01-01T00:00:00"/>
    <d v="2023-12-01T00:00:00"/>
    <s v="Creciente"/>
    <s v="Mensual"/>
    <n v="49"/>
    <s v="Se viene ejecutando la contratación de acuerdo con lo planeado en el plan anual de adquisiciones. Se relacionan los valores excluyendo el giro de los excedentes financieros. Para julio adicionan el presupuesto de funcioanamiento en $2.184 millones"/>
    <s v="Informe de Ejecución Presupuestal de gastos agregado de SIIF al cierre de SEPTIEMBRE de 2023"/>
    <n v="65606853134.480003"/>
    <n v="51838726675.349998"/>
    <m/>
    <s v="Indicador Plan de Acción Institucional"/>
    <s v="Janier Cuervo Ordóñez"/>
    <s v="janier.cuervo@anh.gov.co"/>
  </r>
  <r>
    <n v="20"/>
    <s v="Gestión financiera"/>
    <s v="Gestión con Valores para Resultados"/>
    <x v="0"/>
    <x v="1"/>
    <s v="Articular los actores del sector energético para la adecuada ejecución de los contratos misionales en armonía con una sociedad resiliente al clima"/>
    <s v="Fortalecimiento y articulación institucional del sector minero energético"/>
    <s v="Nivel de satisfacción del Talento Humano"/>
    <s v="Plan de Acción Institucional"/>
    <s v="Otros gastos de funcionamiento"/>
    <s v="No Aplica"/>
    <s v="No Aplica"/>
    <s v="No Aplica"/>
    <s v="No Aplica"/>
    <s v="Solicitudes atendidas (cliente interno)"/>
    <n v="100"/>
    <s v="Porcentaje"/>
    <s v="Corresponde a todas las gestiones adelantadas para dar trámite a las solicitudes que se requieran al Grupo Administrativo y Financiero.​ Y corresponden a: i. Informes de estado presupuestal y financiero, ii. Certificados de ingresos y retenciones, iii. Comprobantes de ordenes de pago y iv. Devoluciones de saldos a favor."/>
    <s v="(No. Solicitudes atendidas / No. de solicitudes recibidas por el Grupo Financiero)* 100"/>
    <s v="No Aplica"/>
    <d v="2023-01-01T00:00:00"/>
    <d v="2023-12-31T00:00:00"/>
    <s v="Constante"/>
    <s v="Mensual"/>
    <n v="100"/>
    <s v="De 83 Solicitudes recibidas se atienden 83 solicitudes, correspondientes a: (15) Informes de estado presupuestal y financiero, (13) Certificados de ingresos y retenciones, (52) Comprobantes de ordenes de pago y (3) Devoluciones de saldos a favor. Se utiliza el archivo SOLICITUDES ATENDIDAS 2023 compartido por Kelly Tatiana Silva Palma"/>
    <s v="Archivo SOLICITUDES ATENDIDAS 2023 en correo de Kelly Tatiana Silva Palma"/>
    <s v="No Aplica"/>
    <s v="No Aplica"/>
    <m/>
    <s v="Indicador Plan de Acción Institucional"/>
    <s v="Juan Carlos Pote Cifuentes"/>
    <s v="juan.pote@anh.gov.co"/>
  </r>
  <r>
    <n v="21"/>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Nivel de satisfacción del Talento Humano"/>
    <s v="Plan Estratégico de Talento Humano"/>
    <s v="Otros gastos de funcionamiento"/>
    <s v="No Aplica"/>
    <s v="No Aplica"/>
    <s v="No Aplica"/>
    <s v="No Aplica"/>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d v="2023-07-30T00:00:00"/>
    <d v="2024-01-15T00:00:00"/>
    <s v="Creciente"/>
    <s v="Semestral"/>
    <n v="0"/>
    <s v="Dada la periodicidad de medición, la primera medición del indicador de percepción  se realizara en mes de noviembre de 2023, para e periodo no aplica el reporte de medición."/>
    <s v="Cuadro de mando BCS - TALENTO HUMANO en la Dirección: Este equipo/PST_javier.morales(\\data.anh.gov.co\SVDATA-FILES)(V:)/JAVIER MORALES-ANH/13.DOCUMENTOS JAVIER 2023/11.Planeacion TH_x000a_"/>
    <n v="0"/>
    <n v="0"/>
    <m/>
    <s v="Indicador Estratégico"/>
    <s v="Javier Rene Morales Sierra"/>
    <s v="javier.morales@anh.gov.co"/>
  </r>
  <r>
    <n v="22"/>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Otros gastos de funcionamiento"/>
    <s v="No Aplica"/>
    <s v="No Aplica"/>
    <s v="No Aplica"/>
    <s v="No Aplica"/>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0"/>
    <d v="2023-01-01T00:00:00"/>
    <d v="2023-12-31T00:00:00"/>
    <s v="Creciente"/>
    <s v="Trimestral"/>
    <n v="0.78750000000000009"/>
    <s v="El avance presentado hace referencia al promedio de jecución de los Planes 2023, que fueron programados por el grupo de Talento Humano."/>
    <s v="Cuadro de mando BCS - TALENTO HUMANO en la Dirección: Este equipo/PST_javier.morales(\\data.anh.gov.co\SVDATA-FILES)(V:)/JAVIER MORALES-ANH/13.DOCUMENTOS JAVIER 2023/11.Planeacion TH_x000a_"/>
    <n v="0"/>
    <n v="0"/>
    <m/>
    <s v="Indicador Plan de Acción Institucional"/>
    <s v="Javier Rene Morales Sierra"/>
    <s v="javier.morales@anh.gov.co"/>
  </r>
  <r>
    <n v="23"/>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Seguridad y Salud en el Trabajo"/>
    <s v="Otros gastos de funcionamiento"/>
    <s v="No Aplica"/>
    <s v="No Aplica"/>
    <s v="No Aplica"/>
    <s v="No Aplica"/>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79556270"/>
    <d v="2023-01-01T00:00:00"/>
    <d v="2023-12-31T00:00:00"/>
    <s v="Creciente"/>
    <s v="Trimestral"/>
    <n v="0.9"/>
    <s v="El Plan Estratégico de SST se encuentra con una ejecución del 88% con corte a agosto de 2023, se han encontrado demoras en el plan de capacitación de la brigada de emergencia._x000a__x000a_De los derivado de las brigadas de emergencia y plan Estratégico de Seguridad vial PESV, se generó demoras por la ARL en la asignación de los proveedores por dificultades en la contratación de los estos, dichas actividades serán realizadas en los meses de agosto y abril de 2021"/>
    <s v="Cuadro de mando BCS - TALENTO HUMANO en la Dirección: Este equipo/PST_javier.morales(\\data.anh.gov.co\SVDATA-FILES)(V:)/JAVIER MORALES-ANH/13.DOCUMENTOS JAVIER 2023/11.Planeacion TH_x000a_"/>
    <n v="38420744"/>
    <n v="0"/>
    <m/>
    <s v="Indicador Plan de Acción Institucional"/>
    <s v="Javier Rene Morales Sierra"/>
    <s v="javier.morales@anh.gov.co"/>
  </r>
  <r>
    <n v="24"/>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Institucional de Capacitación "/>
    <s v="Otros gastos de funcionamiento"/>
    <s v="No Aplica"/>
    <s v="No Aplica"/>
    <s v="No Aplica"/>
    <s v="No Aplica"/>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d v="2023-01-01T00:00:00"/>
    <d v="2023-12-31T00:00:00"/>
    <s v="Creciente"/>
    <s v="Trimestral"/>
    <n v="0.65"/>
    <s v="Actividades de capacitación en ejecución"/>
    <s v="Cuadro de mando BCS - TALENTO HUMANO en la Dirección: Este equipo/PST_javier.morales(\\data.anh.gov.co\SVDATA-FILES)(V:)/JAVIER MORALES-ANH/13.DOCUMENTOS JAVIER 2023/11.Planeacion TH_x000a_"/>
    <n v="549342316"/>
    <n v="0"/>
    <m/>
    <s v="Indicador Plan de Acción Institucional"/>
    <s v="Javier Rene Morales Sierra"/>
    <s v="javier.morales@anh.gov.co"/>
  </r>
  <r>
    <n v="25"/>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Bienestar e Incentivos"/>
    <s v="Otros gastos de funcionamiento"/>
    <s v="No Aplica"/>
    <s v="No Aplica"/>
    <s v="No Aplica"/>
    <s v="No Aplica"/>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d v="2023-01-01T00:00:00"/>
    <d v="2023-12-31T00:00:00"/>
    <s v="Creciente"/>
    <s v="Trimestral"/>
    <n v="0.8"/>
    <s v="Dicho avance se fundamenta en la implementación de una serie de actividades enmarcadas en los ejes del programa, a saber: Proyecto de Vida, Enlaces de Integridad, Salud Mental, Vitalidad y Ambiente de Trabajo Seguro. A continuación, se detallarán las acciones desarrolladas en cada uno de estos ejes."/>
    <s v="Cuadro de mando BCS - TALENTO HUMANO en la Dirección: Este equipo/PST_javier.morales(\\data.anh.gov.co\SVDATA-FILES)(V:)/JAVIER MORALES-ANH/13.DOCUMENTOS JAVIER 2023/11.Planeacion TH_x000a_"/>
    <n v="487605455"/>
    <n v="19860581"/>
    <m/>
    <s v="Indicador Plan de Acción Institucional"/>
    <s v="Javier Rene Morales Sierra"/>
    <s v="javier.morales@anh.gov.co"/>
  </r>
  <r>
    <n v="26"/>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Previsión de Recursos Humanos "/>
    <s v="Otros gastos de funcionamiento"/>
    <s v="No Aplica"/>
    <s v="No Aplica"/>
    <s v="No Aplica"/>
    <s v="No Aplica"/>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7621589668"/>
    <d v="2023-01-01T00:00:00"/>
    <d v="2023-12-31T00:00:00"/>
    <s v="Creciente"/>
    <s v="Trimestral"/>
    <n v="0.8"/>
    <s v="Se ha venido cumpliendo con el plan de provisión de vacantes"/>
    <s v="Cuadro de mando BCS - TALENTO HUMANO en la Dirección: Este equipo/PST_javier.morales(\\data.anh.gov.co\SVDATA-FILES)(V:)/JAVIER MORALES-ANH/13.DOCUMENTOS JAVIER 2023/11.Planeacion TH_x000a_"/>
    <n v="27212437580"/>
    <n v="22602297298"/>
    <m/>
    <s v="Indicador Plan de Acción Institucional"/>
    <s v="Javier Rene Morales Sierra"/>
    <s v="javier.morales@anh.gov.co"/>
  </r>
  <r>
    <n v="27"/>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jecución de Actividad enfocada a el ciclo de vida organizacional del servidor público  en su etapa de Retiro "/>
    <n v="1"/>
    <s v="Unidad"/>
    <s v="Actividad enfocada a el ciclo de vida organizacional del servidor público  en su etapa de Retiro ejecutada"/>
    <s v="V1= Actividad enfocada a el ciclo de vida organizacional del servidor público  en su etapa de Retiro ejecutada"/>
    <n v="0"/>
    <s v="No Reportado"/>
    <s v="No Reportado"/>
    <s v="Creciente"/>
    <s v="Anual"/>
    <s v="No Reportado"/>
    <s v="El reporte se realizará después del mes de octubre, actividad que en este momento se esta llevando a cabo con los Pre-Pensionados de la ANH."/>
    <s v="No Reportado"/>
    <s v="No Reportado"/>
    <s v="No Reportado"/>
    <m/>
    <s v="Indicador Plan de Acción Institucional"/>
    <s v="Javier Rene Morales Sierra"/>
    <s v="javier.morales@anh.gov.co"/>
  </r>
  <r>
    <n v="28"/>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valuación Dimensión de Talento Humano FURAG - MIPG"/>
    <n v="3.6"/>
    <s v="Puntos"/>
    <s v="Puntaje obtenido en la Evaluación Dimensión de Talento Humano FURAG - MIPG"/>
    <s v="V1= Puntaje obtenido en la Evaluación Dimensión de Talento Humano FURAG - MIPG"/>
    <s v="No Reportado"/>
    <s v="No Reportado"/>
    <s v="No Reportado"/>
    <s v="Creciente"/>
    <s v="Anual"/>
    <s v="No Reportado"/>
    <s v="Estamos a la espera de la Evaluación FURAG 2022, emitida por el DAFP. Na vez se realice la evaluación se realizará el reporte."/>
    <s v="No Reportado"/>
    <s v="No Reportado"/>
    <s v="No Reportado"/>
    <m/>
    <s v="Indicador Estratégico"/>
    <s v="Javier Rene Morales Sierra"/>
    <s v="javier.morales@anh.gov.co"/>
  </r>
  <r>
    <n v="29"/>
    <s v="Participación Ciudadana y Comunicaciones"/>
    <s v="Información y comunicación"/>
    <x v="0"/>
    <x v="4"/>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Anticorrupción y de Atención al Ciudadano"/>
    <s v="Gasto de funcionamiento - comercialización"/>
    <s v="No Aplica"/>
    <s v="No Aplica"/>
    <s v="No Aplica"/>
    <s v="Sin Información"/>
    <s v="Documentos publicados para el análisis de la satisfacción de usuarios ANH"/>
    <n v="2"/>
    <s v="Unidad"/>
    <s v="​El indicador mide la información consolidada de las encuestas aplicadas a los usuarios y la evaluación de la atención prestada por la ANH a sus usuarios en el Informe Encuesta de Satisfacción al Usuario ANH y publicación de Informes de atención PQRSD"/>
    <s v="V1 = Informe de encuesta de satisfacción de usuarios ANH + V2 = Informes de atención PQRSD publicados con la peridicidad definida"/>
    <n v="0"/>
    <d v="2023-01-01T00:00:00"/>
    <d v="2023-12-31T00:00:00"/>
    <s v="Constante"/>
    <s v="Anual"/>
    <n v="1"/>
    <s v="Se aplicó la encuesta de satisfacción de usuarios ANH 2023-1. Formulario de encuesta disponible en el siguiente enlace: https://www.anh.gov.co/es/atenci%C3%B3n-y-servicios-a-la-ciudadan%C3%ADa/pqrsd/_x000a__x000a_Encuesta de Satisfacción al Usuario ANH 2023-I disponible en el siguiente enlace:  https://www.anh.gov.co/es/atenci%C3%B3n-y-servicios-a-la-ciudadan%C3%ADa/canales-de-atenci%C3%B3n/encuestas-anh/_x000a__x000a_Publicado informe de seguimiento de PQRSD del primer trimestre de 2023 en el siguiente enlace: https://www.anh.gov.co/es/atenci%C3%B3n-y-servicios-a-la-ciudadan%C3%ADa/pqrsd/  "/>
    <s v="https://www.anh.gov.co/es/atenci%C3%B3n-y-servicios-a-la-ciudadan%C3%ADa/pqrsd/    _x000a__x000a_https://www.anh.gov.co/es/atenci%C3%B3n-y-servicios-a-la-ciudadan%C3%ADa/canales-de-atenci%C3%B3n/encuestas-anh/"/>
    <n v="0"/>
    <n v="0"/>
    <m/>
    <s v="Indicador Plan de Acción Institucional"/>
    <s v="Diego Alejandro Sandoval Garrido"/>
    <s v="diego.sandoval@anh.gov.co"/>
  </r>
  <r>
    <n v="30"/>
    <s v="Auditoría interna"/>
    <s v="Control interno"/>
    <x v="1"/>
    <x v="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stablecer el grado de eficacia en que se ejecutan las actividades establecidas en el PAAI"/>
    <s v="213 214 215 216 217 218 219"/>
    <s v="Plan Anual de Auditoría Interna (PAAI) cumplido"/>
    <n v="100"/>
    <s v="Porcentaje"/>
    <s v="Establecer el grado de eficacia en que se ejecutan las actividades establecidas en el PAAI"/>
    <s v="(Actividades ejecutadas /_x000a_Actividades programadas)*100"/>
    <n v="523154631"/>
    <d v="2023-01-01T00:00:00"/>
    <d v="2023-12-31T00:00:00"/>
    <s v="Creciente"/>
    <s v="Trimestral"/>
    <n v="68.75"/>
    <s v="Documentos soportes de las actividades ejecutadas con base en el PAAI_x000a_25 actividades ejecutadas con base en lo planeado en el PAAI 2023"/>
    <s v="https://www.anh.gov.co/es/la-anh/control-y-rendici%C3%B3n/informes-de-control-interno/_x000a__x000a_Certificados emitidos por la Contraloría General de la Republica para los informes reportados en SIRECI."/>
    <n v="312221338"/>
    <n v="236867900.34"/>
    <m/>
    <s v="Indicador Plan de Acción Institucional"/>
    <s v="Miguel Ángel Espinosa Ruiz"/>
    <s v="miguel.espinosa@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Adelantar acciones a nivel nacional, regional y local que permitan viabilizar las actividades de exploración y producción de hidrocarburos _x000a_"/>
    <n v="320"/>
    <s v="Eventos de divulgación realizados"/>
    <n v="6"/>
    <s v="Número"/>
    <s v="Eventos de divulgación de las acciones a nivel nacional, regional y local para viabilizar las actividades de exploración y producción de hidrocarburos "/>
    <s v="V1= Número de eventos realizados "/>
    <n v="19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desarrollan los Planes de Trabajo para la gestión y atención de la conflictividad con Mintrabajo, DANCP, Mineneergia, Ministerio del Interior._x000a_Se dio tràmite al segundo desembolso del Convenio."/>
    <s v="X:\1 - Convenios\19- Convenios 2023\Convenio de Asociación No. 227 de 2023 FUPAD"/>
    <n v="15000000000"/>
    <n v="4500000000"/>
    <m/>
    <s v="Indicador Plan de Acción Institucional"/>
    <s v="Anny Lizette Castillo Cittelly"/>
    <s v="anny.castillo@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Implementar acciones interinstitucionales que atiendan las situaciones de conflicto en las actividades de exploración y producción de hidrocarburos."/>
    <n v="320"/>
    <m/>
    <m/>
    <m/>
    <m/>
    <m/>
    <n v="13100000000"/>
    <m/>
    <m/>
    <m/>
    <m/>
    <m/>
    <m/>
    <m/>
    <m/>
    <m/>
    <m/>
    <m/>
    <m/>
    <m/>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Apoyar el levantamiento de información biótica, abiótica y de elementos socioeconómicos del componente ambiental de las áreas de interés priorizadas para las actividades de exploración y producción de hidrocarburos_x000a_"/>
    <n v="339"/>
    <s v="Documentos de investigación realizados "/>
    <n v="2"/>
    <s v="Número"/>
    <s v="Documentos de Investigación realizados de caracterización ambiental con el resultado del análisis de la información colectada, para la toma de decisiones en las actividades de exploración y producción de hidrocarburos  "/>
    <s v="V1= Número de documentos de investigación realizados"/>
    <n v="5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Se dio inicio al plan de trabajo con la Corporación Autónoma Regional de los Valles del Sinu y San Jorge._x000a__x000a_Se suscribió convenio interadministrativo con el INVEMAR para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 El poyecto tiene a la fecha un 79% de avance y se diò tràmite al segundo desembolso."/>
    <s v="X:\1 - Convenios\19- Convenios 2023\ Convenio Interadministrativo No. 300 de 2023 suscrito con el INVEMAR_x000a__x000a_X:\1 - Convenios\19- Convenios 2023\Convenio de Asociación No. 227 de 2023 FUPAD"/>
    <n v="2500000000"/>
    <n v="950000000"/>
    <m/>
    <s v="Indicador Plan de Acción Institucional"/>
    <s v="Anny Lizette Castillo Cittelly"/>
    <s v="anny.castillo@anh.gov.co"/>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Elaborar documentos técnicos de caracterización ambiental con el resultado del análisis de la información colectada para la toma de decisiones en las actividades de exploración y producción de hidrocarburos "/>
    <n v="320"/>
    <m/>
    <m/>
    <m/>
    <m/>
    <m/>
    <n v="2000000000"/>
    <m/>
    <m/>
    <m/>
    <m/>
    <m/>
    <m/>
    <m/>
    <m/>
    <m/>
    <m/>
    <m/>
    <m/>
    <m/>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Diseñar planes de trabajo conjunto para generar capacidad en materia de exploración y producción de hidrocarburos en las entidades de carácter ambiental "/>
    <n v="320"/>
    <s v="Documentos de lineamientos técnicos realizados"/>
    <n v="2"/>
    <s v="Número"/>
    <s v="Documentos de lineamientos técnicos realizados que den cuenta de la generación de capacidades en las entidades de carácter ambiental"/>
    <s v="V1= Número de documentos de lineamientos técnicos realizados"/>
    <n v="35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están definiendo planes de trabajo con algunas Corporacciones y con la ANLA."/>
    <s v="_x000a_X:\1 - Convenios\19- Convenios 2023\Convenio de Asociación No. 227 de 2023 FUPAD"/>
    <n v="2500000000"/>
    <n v="750000000"/>
    <m/>
    <s v="Indicador Plan de Acción Institucional"/>
    <s v="Anny Lizette Castillo Cittelly"/>
    <s v="anny.castillo@anh.gov.co"/>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Elaborar estudios de lineamientos técnicos que aporten a la generación de capacidad en materia de exploración y producción de hidrocarburos, en las entidades de carácter ambiental."/>
    <n v="320"/>
    <m/>
    <m/>
    <m/>
    <m/>
    <m/>
    <n v="2150000000"/>
    <m/>
    <m/>
    <m/>
    <m/>
    <m/>
    <m/>
    <m/>
    <m/>
    <m/>
    <m/>
    <m/>
    <m/>
    <m/>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Formular iniciativas de inversión social en los territorios priorizados y estratégicos para el desarrollo de las actividades de exploración y producción de hidrocarburos_x000a_"/>
    <s v="No Aplica"/>
    <s v="Documentos de Planeación realizados"/>
    <n v="20"/>
    <s v="Número"/>
    <s v="Documentos de planeación realizados que evidencien la formulación e implementación de  iniciativas de inversión social en los territorios priorizados y estratégicos para el desarrollo de las actividades de exploración y producción de hidrocarburos "/>
    <s v="V1= Número de documentos de planeación realizados"/>
    <n v="52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_x000a_FUPAD avanza en el proceso de diagnóstico para identiicar las iniciativas de inversión socio ambiental y dar inicio en los territorios priorizados."/>
    <s v="_x000a_X:\1 - Convenios\19- Convenios 2023\Convenio de Asociación No. 227 de 2023 FUPAD"/>
    <n v="20000000000"/>
    <n v="6000000000"/>
    <m/>
    <s v="Indicador Plan de Acción Institucional"/>
    <s v="Anny Lizette Castillo Cittelly"/>
    <s v="anny.castillo@anh.gov.co"/>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Implementar iniciativas de inversión social en los territorios priorizados, aportando al desarrollo de las regiones donde se adelantan actividades de exploración y producción de hidrocarburos"/>
    <s v="No Aplica"/>
    <m/>
    <m/>
    <m/>
    <m/>
    <m/>
    <n v="14800000000"/>
    <m/>
    <m/>
    <m/>
    <m/>
    <m/>
    <m/>
    <m/>
    <m/>
    <m/>
    <m/>
    <m/>
    <m/>
    <m/>
  </r>
  <r>
    <n v="35"/>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804030080.25"/>
    <d v="2023-01-01T00:00:00"/>
    <d v="2023-12-31T00:00:00"/>
    <s v="Creciente"/>
    <s v="Mensual"/>
    <n v="81.8"/>
    <s v="El indicador de trámites de la GSCYMA muestra un cumplimiento del 91%  respecto a la meta establecida para el mes de septiembre (se estableció una meta del 90% en la respuesta de los trámites). es importante resaltar que la GSCYMA, establecido una meta del 90% para el mes de septiembre.  Se respondieron un acumulado de 360 del total de los 440 trámites que se tenían acumulados al corte del 30 de septiembre de 2023. Para el mes de septiembre, la tendencia del indicador aumenta respecto al mes anterior, esto se debe a los lineamientos generados por la gerencia por medio de las reuniones semanales donde se realiza seguimiento a cada uno de los tramites allegados y se generan lineamientos a los profesionales para generar soluciones que permitan mejorar la eficiencia en la gestión de los tramites._x000a__x000a_En lo referente a la trazabilidad de la cantidad de Trámites cerrados, se evidencia un crecimiento en la efectividad del cierre de trámites con respecto al mes anterior, esto con ocasión al seguimiento y control que realiza la GSCYMA a la línea de tiempo del Trámite, es decir, los profesionales deben realizar seguimiento al cierre del Trámite hasta que este se de por terminado en gestión documental, asimismo, la GSCYMA, periódicamente a través del tablero de control, elabora una presentación a la Vicepresidente, en la cual se indican los trámites que están pendientes por la VCH._x000a__x000a_Aunado a lo anterior, la GSCYMA, implemento un Dashboard ( Tablero de Control) que funciona como herramienta para realizar el seguimiento de los tramites de la GSCYMA. este tablero de control permite identificar la cantidad de tramites abiertos a corte de cada reunión de seguimiento, asimismo, permite identificar la fecha de recibido, el tipo de Trámite y el tiempo total de cada Tramite desde la fecha de recibido, a partir de estos datos, la GSCYMA, define las acciones y genera lineamientos para cada uno de los contratos en aras de generar una mejora en la gestión de los trámites. por ultimo, la GSCYMA, estructuro una presentación donde se indica el estado actual de cada uno de los trámites e identifica en que persona, cargo o dependencia se encuentra."/>
    <s v="Dashboard de Trámites GSCYMA"/>
    <n v="685672643.37"/>
    <n v="394889730.79199994"/>
    <m/>
    <s v="Indicador Plan de Acción Institucional"/>
    <s v="Libardo Andrés Huertas Cuevas"/>
    <s v="libardo.huertas@anh.gov.co"/>
  </r>
  <r>
    <n v="36"/>
    <s v="Gestión Social, HSE y de Seguridad de Contratos de Hidrocarburos"/>
    <s v="Gestión con Valores para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Oportunidad en la entrega de los Programas en Beneficio de las comunidades"/>
    <n v="90"/>
    <s v="Porcentaje"/>
    <s v="Realizar la medición de los tiempos de entrega de los Programas en Beneficio de las Comunidades"/>
    <s v="(Número de solicitudes PBC del trimestre atendidas en 60 días  / Total de solicitudes recibidas en el trimestre )*100"/>
    <n v="1091211010.5"/>
    <d v="2023-01-01T00:00:00"/>
    <d v="2023-12-31T00:00:00"/>
    <s v="Constante"/>
    <s v="Trimestral"/>
    <n v="83.5"/>
    <s v="El indicador de tiempo de respuestas de las solicitudes de PBC pretende realizar la medición de los tiempos de entrega de la GSCYMA a las solicitudes de PBC, en ese sentido, para el tercer trimestre de 2023, se utilizo la herramienta del Dashboard de tramites para realizar seguimiento y control de los tramites asociados a PBC, en ese orden de ideas, la meta que se propuso la GSCYMA en el trimestre III fue del 90%, el resultado de la gestión de PBC con respecto a la meta planteada fue 93% en este periodo, este resultado se basa en los datos obtenidos de los tramites de PBC allegados en el tercer trimestre (Acumulado), de este total, se define cuales de estos tramites cumplieron con la meta de 60 días (Es importante resaltar que los tramites allegados entre el 15 - 30 se da plazo de respuesta al mes siguiente para efectos de cumplimiento de tiempos), para la medición de los tiempos, la GSCYMA, decidió contabilizar el tiempo de las operadoras como tiempo de espera o de solicitud de información, es decir, estos tiempos no entran en los tiempos de la gestión de tramites de la GSCYMA. es importante mencionar, que para la medición del segundo trimestre del año 2023, se tomaron todos los tramites asociados a PBC._x000a_También es importante mencionar que con corte a aeptiembre de la vigencia 2023 se recibieron 137 tramites asociados a PBC, esto corresponde a un aumento del 35% con respecto a la vigencia de 2022 del mismo corte."/>
    <s v="Dashboard de Trámites GSCYMA"/>
    <n v="685672643.37"/>
    <n v="299825058.89099997"/>
    <m/>
    <s v="Indicador Plan de Acción Institucional"/>
    <s v="Libardo Andrés Huertas Cuevas"/>
    <s v="libardo.huertas@anh.gov.co"/>
  </r>
  <r>
    <n v="37"/>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Contratos de exploración y producción de hidrocarburos con problemáticas socioambientales, viabilizados"/>
    <s v="Plan de Acción Institucional"/>
    <s v="Gasto de funcionamiento - comercialización"/>
    <s v="No Aplica"/>
    <s v="No Aplica"/>
    <s v="No Aplica"/>
    <s v="Sin Información"/>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n v="804030080.25"/>
    <d v="2023-01-01T00:00:00"/>
    <d v="2023-12-31T00:00:00"/>
    <s v="Creciente"/>
    <s v="Bimestral"/>
    <n v="6"/>
    <s v="La Gerencia de Seguridad, Comunidades y Medio Ambiente - GSCYMA de la Agencia Nacional de Hidrocarburos - Mediante las actividades de seguimiento en el periodo Septiembre-Octubre 2023, se han viabilizado 1 contratos para un total de 6, los cuales en compromisos exploratorios han viabilizado una cifra superior a los USD $78 millones de dólares atendidos en diferentes regiones del país, principalmente en departamentos como Putumayo y Santander, En el año 2023 la GSCYMA realizó un diagnistico detallado del estado y  contexto actual de los contratos suspendidos, el resultado de este ejercicio se define de la siguiente Manera:_x000a__x000a_• Conflictividad Social: 11_x000a_• Consulta Previa: 3_x000a_• Orden Público: 9_x000a_• Tramite ambiental: 8_x000a_• Ordenamiento Territorial: 4_x000a_• Acuerdo Mutuo: 1_x000a__x000a_• Total: 36_x000a__x000a_Durante 2023 se han llevado a cabo reuniones periódicas entre el MME y la ANH para definir actividades que permitan fortalecer la gestión de los contratos suspendidos a través de mecanismos que contribuyan a viabilizar las actividades exploratorias y de producción de hidrocarburos. Adicionalmente, para llevar el control de los contratos suspendidos y poder realizar análisis territoriales por departamentos, operadoras, recursos exploratorios atrapados, causas de conflictividad, entre otras, y de esta forma tomar decisiones que favorezcan la movilización de compromisos y recursos exploratorios, se creó una herramienta para el control de estos contratos y la definición de planes de acción para cada caso. _x000a__x000a_A continuación, se presenta la herramienta antes mencionada._x000a__x000a_link:https://app.powerbi.com/groups/me/reports/483756ea-dd49-482d-a48c-f0bad281e547/ReportSectiond9b3a58f655db25eb2d0?experience=power-bi "/>
    <s v="Sin Información"/>
    <n v="685672643.37"/>
    <n v="394889730.79199994"/>
    <s v="Se actualizó la información de este indicador."/>
    <s v="Indicador Estratégico"/>
    <s v="Libardo Andrés Huertas Cuevas"/>
    <s v="libardo.huertas@anh.gov.co"/>
  </r>
  <r>
    <n v="38"/>
    <s v="Gestión Social, HSE y de Seguridad de Contratos de Hidrocarburos"/>
    <s v="Gestión con Valores para Resultados"/>
    <x v="2"/>
    <x v="6"/>
    <s v="Fortalecer la seguridad y soberanía energética en hidrocarburos, apoyando la transición energética y la economía verde"/>
    <s v="Fortalecimiento de las Fuentes No Convencionales de Energía - FNCE"/>
    <s v="Recursos destinados a iniciativas de inversión socio ambiental en territorio"/>
    <s v="Plan Estratégico Institucional"/>
    <s v="Gasto de funcionamiento - comercialización"/>
    <s v="No Aplica"/>
    <s v="No Aplica"/>
    <s v="No Aplica"/>
    <s v="No Reportado"/>
    <s v="Recursos destinados a iniciativas de inversión socio ambiental en territorio"/>
    <n v="40000"/>
    <s v="Millones de pesos"/>
    <s v="Realizar seguimiento y control a la ejecución presupuestal del proyecto de inversión."/>
    <s v="Recursos Obligados / Recursos Comprometidos"/>
    <n v="40000000000"/>
    <d v="2023-01-01T00:00:00"/>
    <d v="2023-12-31T00:00:00"/>
    <s v="Creciente"/>
    <s v="Cuatrimestral"/>
    <n v="12200"/>
    <s v="Fue aprobado por el Departamento Nacional de Planeación – DNP el proyecto de Inversión Socio ambiental para la vigencia 2023 – 2027 denominado “Apoyo para la viabilización de las actividades de exploración y producción de hidrocarburos a través de la articulación institucional de la gestión socio ambiental” luego de surtir los respectivos trámites de viabilidad técnica con el Ministerio de Minas y Energía y la Gerencia de Planeación de la ANH. para el segundo cuatrimestre se han ejecutado $ 12,200 de los $40,000 dando un porcentaje de cumplimiento del 30,5%"/>
    <s v="No Reportado"/>
    <n v="228557547.79000002"/>
    <n v="131629910.264"/>
    <s v="Se ajusta la fuente de financiación, este indicador esta asociado agastos de comercialización"/>
    <s v="Indicador Estratégico"/>
    <s v="Libardo Andrés Huertas Cuevas"/>
    <s v="libardo.huertas@anh.gov.co"/>
  </r>
  <r>
    <n v="39"/>
    <s v="Gestión de Contratos en Exploración"/>
    <s v="Evaluación de Resultados"/>
    <x v="2"/>
    <x v="7"/>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d v="2023-01-01T00:00:00"/>
    <d v="2023-12-31T00:00:00"/>
    <s v="Creciente"/>
    <s v="Mensual"/>
    <n v="82"/>
    <s v="El indicador de trámites de la GSCE muestra un cumplimiento de 96% respecto a la meta establecida para el mes de septiembre (se estableció una meta del 85% en la respuesta de los trámites). Se respondieron 195 del total de los 239 trámites que se tenían como meta para el corte del 30 de septiembre de 2023. La gestión de tramites de la GSCE aumentó en 6% respecto al mes anterior._x000a_Para la medición del indicador no se tienen en cuenta los trámites asociados a Terminaciones, Liquidaciones y Devoluciones de áreas, debido a que requieren un período de tiempo amplio para su resolución."/>
    <s v="Base de datos de Trámites"/>
    <n v="955296809"/>
    <n v="367686957.68000001"/>
    <m/>
    <s v="Indicador Plan de Acción Institucional"/>
    <s v="Libardo Andrés Huertas Cuevas"/>
    <s v="libardo.huertas@anh.gov.co"/>
  </r>
  <r>
    <n v="40"/>
    <s v="Gestión de Contratos en Producción"/>
    <s v="Evaluación de Resultados"/>
    <x v="2"/>
    <x v="8"/>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para la gestión de contratos de hidrocarburos"/>
    <n v="90"/>
    <s v="Porcentaje"/>
    <s v="El indicador muestra la eficacia en la respuesta a las solicitudes del Operador por parte de la gerencia de seguimiento a contratos en producción."/>
    <s v="(Acumulado del número de trámites atendidos al mes de corte/Acumulado del número de trámites recibidos al mes de corte) x 100"/>
    <n v="1073206119"/>
    <d v="2023-01-01T00:00:00"/>
    <d v="2023-12-31T00:00:00"/>
    <s v="Creciente"/>
    <s v="Mensual"/>
    <n v="80.400000000000006"/>
    <s v="Se cerraron 14 trámites (1 Ajuste PTE, 8 Solicitud de Plazo, 2 Otros, 1 Modificación PEV, 1 Liberación recursos F.A. y 1 Disposición de activos). Se recibieron durante agosto 35 trámites para un total acumulado de 214. A 31-ago-23 se encuentran 42 trámites abiertos. Si bien el cumplimiento del indicador refleja una gestión exitosa, a la fecha de corte se encontraban abiertos 42 trámites, siendo esta una cifra muy superior al promedio del año por lo que se requiere implementar una estrategia de choque a fin de superar esta coyuntura. "/>
    <s v="Seguimiento a la Producción\ESTADISTICAS\INDICADORES\INDICADORES 2023\9. Septiembre_2023\Soporte\BD_Control de Tiempos Trámites_30-sep-23"/>
    <n v="766050615.60000002"/>
    <n v="418247026.07999998"/>
    <m/>
    <s v="Indicador Plan de Acción Institucional"/>
    <s v="Libardo Andrés Huertas Cuevas"/>
    <s v="libardo.huertas@anh.gov.co"/>
  </r>
  <r>
    <n v="41"/>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Pozos exploratorios perforados de contratos vigentes"/>
    <s v="Plan Estratégico Institucional"/>
    <s v="Gasto de funcionamiento - comercialización"/>
    <s v="No Aplica"/>
    <s v="No Aplica"/>
    <s v="No Aplica"/>
    <s v="Sin Información"/>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s v="Sin Información"/>
    <d v="2023-01-01T00:00:00"/>
    <d v="2023-12-31T00:00:00"/>
    <s v="Creciente"/>
    <s v="Mensual"/>
    <n v="36"/>
    <s v="El acumulado hasta el mes de septiembre de 2023 es el siguiente:_x000a_ENERO 6 POZOS PERFORADOS_x000a_1. Contrato E&amp;P VIM 33; Pozo Dividivi-1, Inició perforación 20-dic-22; T.D: 2-ene-23, A-3._x000a_2. Contrato E&amp;P VIM-5; Pozo Saxofón-1, Inició perforación 2-dic-22; T.D: 7-ene-23, A-3._x000a_3. Convenio E&amp;P Área Santiago de las Atalayas, Pozo Cupiagua XD45Y, Inició perforación 29-sep-22; T.D: 18-ene-23, A-2c._x000a_4. Contrato E&amp;P LLA-87; Pozo Picabuey-1, Inició perforación 18-dic-22; T.D: 18-ene-23, A-3._x000a_5. Contrato E&amp;E La Creciente; Pozo Magari-1D, Inició perforación 12-nov-22; T.D: 18-ene-23, A-3._x000a_6. Contrato E&amp;P CPO-9; Pozo Magnus-1, Inició perforación 8-ene-23; T.D: 22-ene-23, A-3._x000a_FEBRERO 4 POZOS PERFORADOS_x000a_7. Contrato E&amp;P COR-15; Pozo Oveja-1, Inició perforación 23-ene-23; T.D: 1-feb-23, A-3._x000a_8. Contrato E&amp;P LLA-9; Pozo Turupe-1 ST1, Inició perforación 17-ene-23; T.D: 04-feb-23, A-3._x000a_9. Contrao E&amp;P LLA-87; Pozo Zorzal-1, Inició perforación 12-ene-23; T.D: 11-feb-23, A-3._x000a_10. Contrato E&amp;P LLA-78; Pozo Espiguero-1, Inició perforación 4-feb-23; T.D: 18-feb-23, A-3._x000a_MARZO 8 POZOS PERFORADOS_x000a_11. Contrato E&amp;E CUBIRO; Pozo Cubiro KN-1, Inició perforación 27-feb-23; T.D: 6-mar-23, A-2b._x000a_12. Contrato E&amp;P VIM-22; Pozo Chimi-1, Inicio perforación 16-feb-23; T.D: 11-mar-23, A-3._x000a_13. Contrato de Asociación COROCORA; Pozo Iza-1, Inicio perforación 4-mar-23; T.D. 12-mar-23, A-3._x000a_14. Contrato E&amp;P LLA-87; Pozo Koala-1, Inició perforación 16-feb-23; T.D: 13-mar-23, A-3._x000a_15. Contrato E&amp;P CPO-9; Pozo Leyenda-1, Inicio perforación 16-feb-23; T.D. 14-mar-23, A-3._x000a_16. Contrato E&amp;P CPO-5; Pozo Yarico-1X, Inicio perforación 20-ene-23; T.D. 19-mar-23, A-2a._x000a_17. Contrato E&amp;P LLA-78; Pozo Tinamú Llanos-1, Inicio perforación 18-mar-23; T.D. 26-mar-23, A-3._x000a_18. Convenio E&amp;P SANTIAGO DE LAS ATALAYAS; Pozo Cusiana V-31, Inicio perforación 9-jul-22; T.D: 28-mar-23, A-3._x000a_ABRIL 6 POZOS PERFORADOS_x000a_19. Contrato E&amp;P LLA-61; Pozo Omi-4, Inicio perforación 23-mar-23; T.D: 8-abr-23, A-3._x000a_20. Contrato E&amp;P CPO-9; Pozo Kimera-1, Inicio perforación 25-mar-23; T.D: 11-abr-23, Exploratorio._x000a_21. Contrato E&amp;P VIM-22; Pozo Winner-1, Inicio perforación 30-mar-23; T.D: 13-abr-23, A-3._x000a_22. Contrato E&amp;P VIM-43; Pozo Chirimoya-1-ST1, Inicio perforación 7-abr-23; T.D: 25-abr-23, A-3._x000a_23. Contrato E&amp;P VIM-21; Pozo Lulo-1, Inicio perforación 17-abr-23; T.D: 26-abr-23, A-3._x000a_24. Contrato E&amp;P LLA-34; Pozo Ninfálido-1, Inicio perforación 19-abr-23; T.D: 30-abr-23, A-2b._x000a_MAYO 4 POZOS PERFORADOS_x000a_25. Contrato E&amp;P SSJN-1; Pozo Pollera Norte-1, Inicio perforación 13-abr-23; T.D: 1-may-23, A-3._x000a_26. Contrato E&amp;P VIM-22; Pozo Tubará Sur-1, Inicio perforación 29-abr-23; T.D: 6-may-23, A-3._x000a_27. Contrato de Asociación TAPIR; Pozo Carrizales Norte-1, Inicio perforación 1-may-23; T.D: 11-may-23, A-3._x000a_28. Contrato de Asociación CARARE LAS MONAS; Pozo San Benedicto-1A-ST1, Inicio perforación 26-abr-23; T.D: 18-may-23, A-3._x000a_29. Contrato E&amp;P LLA-81; Pozo Lucero-1, Inicio perforación 14-jun-23; T.D: 27-jun-23, A-2b._x000a_30. Contrato E&amp;P LLA-123; Pozo Saltador-1, Inicio perforación 31-may-23; T.D: 01-jul-23, A-3._x000a_31. Contrato E&amp;P ESPERANZA; Pozo Piña Norte-2, Inicio perforación 19-jul-23; T.D: 02-ago-23, A-2c._x000a_32. Contrato E&amp;P COL-5; Pozo Glaucus-1, Inicio perforación 16-jul-23; T.D: 10-ago-23. A-3._x000a_33. Contrato E&amp;E ESPERANZA; Pozo Cereza-1, Inicio perforación 9-ago-23; T.D: 19-ago-23, A-2c_x000a_34. Contrato E&amp;P LLA-124; Pozo Cucarachero-1, Inicio perforación 8-jul-23; T.D: 19-ago-23, A-3._x000a_35. Contrato E&amp;P LLA-123; Pozo Toritos-1, Inicio perforación 14-ago-23; T.D: 12-sep-23, A3._x000a_36. Contrato E&amp;P SN-18; Pozo Sabanales-1, Inicio perforación 7-jul-23; T.D: 16-sep-23, A3."/>
    <s v="Archivo de Perforación de Pozos elaborado para SINERGIA"/>
    <s v="Sin Información"/>
    <s v="Sin Información"/>
    <m/>
    <s v="Indicador Estratégico"/>
    <s v="Libardo Andrés Huertas Cuevas"/>
    <s v="libardo.huertas@anh.gov.co"/>
  </r>
  <r>
    <n v="4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Sísmica 2D Equivalente"/>
    <s v="Plan Estratégico Institucional"/>
    <s v="Gasto de funcionamiento - comercialización"/>
    <s v="No Aplica"/>
    <s v="No Aplica"/>
    <s v="No Aplica"/>
    <s v="Sin Información"/>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s v="Sin Información"/>
    <s v="Sin Información"/>
    <s v="Sin Información"/>
    <s v="Creciente"/>
    <s v="Mensual"/>
    <n v="973.2"/>
    <s v="La adquisición de sísmica para acumulada hasta el mes de septiembre 2023 es la siguiente: _x000a_Convenio de Explotación CE MAGDALENA MEDIO_x000a_Programa: FLAMENCOS 3D_x000a_Total sísmica 3D: 312 Km²_x000a_Total Km Programa Sísmico:  499,2 Km 2D Equivalente_x000a_Fecha de Inicio Topografía: 3-nov-22_x000a_Fecha de Inicio Perforación:  17-nov-22_x000a_Fecha de Inicio Registro: 21-ene-23_x000a_Fecha Fin Registro: 14-abr-23_x000a_Avance Sísmica: 100%_x000a_Contratos: E&amp;P SSJN-1 - RC-7 - PERDICES_x000a_Programa: SSJN-1-2D-2021_x000a_Total sísmica 2D: 210,002 Km_x000a_Fecha de Inicio Topografía: 21-ene-23_x000a_Fecha de Inicio Perforación:  4-feb-23_x000a_Fecha de Inicio Registro: 30-mar-23_x000a_Fecha Fin Registro: 8-may-23_x000a_Avance Sísmica: 100%_x000a_Contratos: E&amp;P LLA-99_x000a_Programa: LLA-99 3D_x000a_Total sísmica 3D: 165 Km²_x000a_Total Km Programa Sísmico: 264,0 Km 2D Equivalente_x000a_Fecha de Inicio Topografía: 18-feb-23_x000a_Fecha de Inicio Perforación:  16-mar-23_x000a_Fecha de Inicio Registro: 8-abr-23_x000a_Fecha Fin Registro: 20-abr-23_x000a_Avance Sísmica: 100%"/>
    <s v="Archivo de sísmica elaborado para SINERGIA"/>
    <s v="Sin Información"/>
    <s v="Sin Información"/>
    <m/>
    <s v="Indicador Estratégico"/>
    <s v="Libardo Andrés Huertas Cuevas"/>
    <s v="libardo.huertas@anh.gov.co"/>
  </r>
  <r>
    <n v="43"/>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715470746"/>
    <d v="2023-01-01T00:00:00"/>
    <d v="2023-12-31T00:00:00"/>
    <s v="Creciente"/>
    <s v="Trimestral"/>
    <n v="12.8"/>
    <s v="Durante el tercer trimestre de la vigencia se gestionaron 7 PLEX (6 cumplen Y 1 en complementar) para un acumulado de  169 PLEX (167 cumplen y 2 se encuentran en complementar); se resalta que de los seis informes en complementar a la fecha de cierre de este periódo, cinco pertenecen todos a un mismo operador, quien manifestó situaciones especiales en el desarrollo de sus contratos. Pese a lo anterior el resultado del indicador refleja que se mantienen los estandares de cumplimiento."/>
    <s v="Seguimiento a la Producción\ESTADISTICAS\INDICADORES\INDICADORES 2023\9. Septiembre_2023\Soporte\BD_Seguimiento Informes_Consolidado-30-sep-23"/>
    <n v="510700410.40000004"/>
    <n v="278831350.71999997"/>
    <m/>
    <s v="Indicador Plan de Acción Institucional"/>
    <s v="Libardo Andrés Huertas Cuevas"/>
    <s v="libardo.huertas@anh.gov.co"/>
  </r>
  <r>
    <n v="44"/>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430118348"/>
    <d v="2023-01-01T00:00:00"/>
    <d v="2023-12-31T00:00:00"/>
    <s v="Creciente"/>
    <s v="Trimestral"/>
    <n v="47.83"/>
    <s v="Al corte 30 de septiembre del 2023 se tienen estimados y establecidos los Fondos de Abandono de 39 áreas devueltas y 60 Áreas en Periodo de Explotación/Producción. A este corte se encuentran 76 Áreas en proceso de revisión para su estimación, 41 de las cuales están pendientes de complementar por parte del Operador  ya que fueron objeto de requerimientos a fin de proceder con su correcto establecimiento y 35 Conceptos de Verificación se encuentran en proceso de revisión por la Gerencia y Garantías. Este indicador refleja la necesidad de revisar y/o implementar cambios en el procedimiento para la estimación de Fondos de Abandono, con objeto de lograr una mayor eficiencia en la gestión."/>
    <s v="Seguimiento a la Producción\ESTADISTICAS\INDICADORES\INDICADORES 2023\9. Septiembre_2023\Soporte\BD_Estimacion_Fondos Abandono_Inventarios_30-sep-2023"/>
    <n v="245622460"/>
    <n v="160027423"/>
    <m/>
    <s v="Indicador Plan de Acción Institucional"/>
    <s v="Libardo Andrés Huertas Cuevas"/>
    <s v="libardo.huertas@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Levantar y procesar información técnica para valorar los recursos de las cuencas de interes (Información nueva)"/>
    <s v="247 248 249 250 251 252 253 254 255 256 257 258 260 261"/>
    <s v="Informes técnicos de evaluación entregados "/>
    <n v="5"/>
    <s v="Número"/>
    <s v="Sumatoria de los informes técnicos de evaluación entregados"/>
    <s v="Vi= informes técnicos de evaluación entregados_x000a_ΣVi"/>
    <n v="164609237915"/>
    <d v="2023-01-01T00:00:00"/>
    <d v="2023-12-31T00:00:00"/>
    <s v="Creciente"/>
    <s v="Semestral"/>
    <n v="0"/>
    <s v="Prestación servicios profesionales especializados: 160; 186; 188; 203; 204; 230; 231; 241; 243; 244; 248; 304; 307; 308; 312; 334; 359; 362; 440; 441; 474; 477; 493; 510; 514; 515; 545 y 575 de 2023 (Estructuración y seguimiento convenios y proyectos especiales). Contratos terminados: 160; 186; 188 y 204._x000a_Se abrieron procesos contractuales ANH-02-LP-2023 sismica 2D VIM por $47.446.609.895, ANH-01-CM-2023 interventoría de la sísmica por $2.125.000.000 y el ANH-06-LP-2023 componente hídrico subterraneo por $13.705.518.792."/>
    <s v="SERVIDOR: GestiondeConocimiento-Publica (\\servicios.anh.gov.co\sservicios) / CONTRATOS 2023_x000a_SECOP II"/>
    <n v="1692040301"/>
    <n v="533908734.55000001"/>
    <m/>
    <s v="Indicador Plan de Acción Institucional"/>
    <s v="Juan Eugenio Acosta Mejia"/>
    <s v="juan.acosta@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Analizar información técnica adquirida para la evaluación de las cuencas interes (Información nueva)"/>
    <s v="Sin Información"/>
    <m/>
    <m/>
    <m/>
    <m/>
    <m/>
    <n v="1695292821"/>
    <m/>
    <m/>
    <m/>
    <m/>
    <m/>
    <m/>
    <m/>
    <m/>
    <m/>
    <m/>
    <m/>
    <m/>
    <m/>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Robustecer la información geológica y geofísica según el potencial prospectivo de las cuencas de interés - (Información secundaria)"/>
    <s v="332 233 234 235 336"/>
    <s v="Documentos de investigación realizados "/>
    <n v="3"/>
    <s v="Número"/>
    <s v="Sumatoria de documentos de investigación realizados"/>
    <s v="Vi= documentos de investigación realizados_x000a_ΣVi"/>
    <n v="8915332958"/>
    <d v="2023-01-01T00:00:00"/>
    <d v="2023-12-31T00:00:00"/>
    <s v="Creciente"/>
    <s v="Semestral"/>
    <n v="0"/>
    <s v="Prestación servicios: 252, 255, 268, 269 y 277 de 2023 (Información geográfica y mapa de tierras). Todos contratos terminados._x000a_Se abrió proceso contractual ANH-03-LP-2023 tomografía por $15.989.742.000 "/>
    <s v="SERVIDOR: GestiondeConocimiento-Publica (\\servicios.anh.gov.co\sservicios) / CONTRATOS 2023_x000a_SECOP II"/>
    <n v="168600000"/>
    <n v="138346666.67000002"/>
    <m/>
    <s v="Indicador Plan de Acción Institucional"/>
    <s v="Juan Eugenio Acosta Mejia"/>
    <s v="juan.acosta@anh.gov.co"/>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Caracterizar e integrar la información de geología y geofísica según su potencial prospectivo  (Información secundaria)"/>
    <s v="Sin Información"/>
    <m/>
    <m/>
    <m/>
    <m/>
    <m/>
    <n v="15989742000"/>
    <m/>
    <m/>
    <m/>
    <m/>
    <m/>
    <m/>
    <m/>
    <m/>
    <m/>
    <m/>
    <m/>
    <m/>
    <m/>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Buscar y determinar oportunidades prospectivas en áreas con posible éxito exploratorio"/>
    <s v="Sin Información"/>
    <s v="Documentos metodológicos realizados"/>
    <n v="2"/>
    <s v="Número"/>
    <s v="Sumatoria de documentos metodológicos realizados"/>
    <s v="Vi= documentos de investigación realizados_x000a_ΣVi"/>
    <n v="9478188369"/>
    <d v="2023-01-01T00:00:00"/>
    <d v="2023-12-31T00:00:00"/>
    <s v="Creciente"/>
    <s v="Semestral"/>
    <n v="0"/>
    <s v="Prestación servicios profesionales especializados: 155 y 158 de 2023 (Estructuración y seguimiento proyectos especiales y conceptos geológicos). Los dos contratos terminados._x000a_Se abrió proceso contractual ANH-05-LP-2023 areas con potencial gasifero en sismica 3D por $9.478.188.369."/>
    <s v="SERVIDOR: GestiondeConocimiento-Publica (\\servicios.anh.gov.co\sservicios) / CONTRATOS 2023_x000a_SECOP II"/>
    <n v="87456500"/>
    <n v="76653000"/>
    <m/>
    <s v="Indicador Plan de Acción Institucional"/>
    <s v="Juan Eugenio Acosta Mejia"/>
    <s v="juan.acosta@anh.gov.co"/>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Fomentar técnicamente la nominación y definición de áreas"/>
    <s v="245 246"/>
    <m/>
    <m/>
    <m/>
    <m/>
    <m/>
    <n v="350000000"/>
    <m/>
    <m/>
    <m/>
    <m/>
    <m/>
    <m/>
    <m/>
    <m/>
    <m/>
    <m/>
    <m/>
    <m/>
    <m/>
  </r>
  <r>
    <n v="49"/>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292"/>
    <s v="Software misional en operación (1)"/>
    <n v="100"/>
    <s v="Porcentaje"/>
    <s v="Porcentaje de recursos comprometidos respecto al monto presupuestal"/>
    <s v="Monto comprometido / Recursos presupuesto"/>
    <n v="1598478917"/>
    <d v="2023-01-01T00:00:00"/>
    <d v="2023-12-31T00:00:00"/>
    <s v="Creciente"/>
    <s v="Semestral"/>
    <n v="62"/>
    <s v="Contratar el mantenimiento, actualización y soporte en sitio de ARCGIS"/>
    <s v="SERVIDOR: GestiondeConocimiento-Publica (\\servicios.anh.gov.co\sservicios) / CONTRATOS 2023_x000a_SECOP II"/>
    <n v="996702438"/>
    <n v="996702438"/>
    <m/>
    <s v="Indicador Plan de Acción Institucional"/>
    <s v="Juan Eugenio Acosta Mejia"/>
    <s v="juan.acosta@anh.gov.co"/>
  </r>
  <r>
    <n v="50"/>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ublicación del Balance de reservas de hidrocarburos de la Nación"/>
    <s v="Plan de Acción Institucional"/>
    <s v="Gasto de funcionamiento - comercialización"/>
    <s v="No Aplica"/>
    <s v="No Aplica"/>
    <s v="No Aplica"/>
    <s v="38 39 40 41 42 43 44 45 46 47 433"/>
    <s v="Informes técnicos y relacionados con la gestión de la Vicepresidencia Técnica (2)"/>
    <n v="100"/>
    <s v="Porcentaje"/>
    <s v="Porcentaje de recursos comprometidos respecto al monto presupuestal"/>
    <s v="Monto comprometido / Recursos presupuesto"/>
    <n v="1950000000"/>
    <d v="2023-01-01T00:00:00"/>
    <d v="2023-12-31T00:00:00"/>
    <s v="Creciente"/>
    <s v="Semestral"/>
    <n v="77.3"/>
    <s v="Prestación servicios apoyo VT: 12, 14, 45, 64, 69, 80, 81, 95, 111, 115, 299, 347, 469, 472, 479, 489, 498, 501, 502, 508, 564 de 2023. Contratos terminados: 12, 14, 45, 64, 69, 80, 81, 95, 111 y 115 de 2023"/>
    <s v="SERVIDOR: GestiondeConocimiento-Publica (\\servicios.anh.gov.co\sservicios) / CONTRATOS 2023_x000a_SECOP II"/>
    <n v="1507284394.5"/>
    <n v="567324401.54999995"/>
    <m/>
    <s v="Indicador Plan de Acción Institucional"/>
    <s v="Juan Eugenio Acosta Mejia"/>
    <s v="juan.acosta@anh.gov.co"/>
  </r>
  <r>
    <n v="51"/>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Estratégico Institucional"/>
    <s v="Gasto de funcionamiento - comercialización"/>
    <s v="No Aplica"/>
    <s v="No Aplica"/>
    <s v="No Aplica"/>
    <s v="No Aplica"/>
    <s v="Regalías recaudadas"/>
    <n v="11.42"/>
    <s v="Billones de pesos"/>
    <s v="Refiere el avance en el valor total de las regalías recaudadas en la vigencia, el monto acumulado de recursos que por concepto de regalías por la explotación de hidrocarburos serán transferidos al SGR en la vigencia 2023."/>
    <s v="Sumatoria de regalías recaudadas en el año"/>
    <n v="632113620"/>
    <d v="2023-01-01T00:00:00"/>
    <d v="2023-12-31T00:00:00"/>
    <s v="Creciente"/>
    <s v="Mensual"/>
    <n v="6.96"/>
    <s v="Al cierre de septiembre se ha recaudado y transferido al SGR $6.963.733.319.794 que representan el 60,96% del presupuesto de la vigencia, con un desface de 1,6 billones al corte del mes de septiembre de 2023. "/>
    <s v="Rad. Id. 1391089; 1409046; 1418601; 1437199; 1464205; 1483994; 1492310; 1512107 y 1520762"/>
    <n v="567661059"/>
    <n v="348156301.63"/>
    <m/>
    <s v="Indicador Estratégico"/>
    <s v="Consuelo Bejarano Almonacid"/>
    <s v="consuelo.bejarano@anh.gov.co"/>
  </r>
  <r>
    <n v="52"/>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Estratégico Institucional"/>
    <s v="Gasto de funcionamiento - comercialización"/>
    <s v="No Aplica"/>
    <s v="No Aplica"/>
    <s v="No Aplica"/>
    <s v="No Aplica"/>
    <s v="Gestión recaudo de Ingresos por Derechos Económicos"/>
    <n v="100"/>
    <s v="Porcentaje"/>
    <s v="Corresponde al porcentaje de recaudado por Ingresos por Derechos Económicos respecto de la liquidación de Derechos Económicos, con una periodicidad trimestral"/>
    <s v="(Recaudo Ingresos por Derechos Económicos / Liquidación del recaudo por Ingresos por Derechos Económicos) *100"/>
    <n v="546927603"/>
    <d v="2023-01-01T00:00:00"/>
    <d v="2023-12-31T00:00:00"/>
    <s v="Constante"/>
    <s v="Trimestral"/>
    <n v="103.17942685357646"/>
    <s v="El recaudo de Ingresos por Derechos Económicos durante el II trimestre de 2023 corresponde a $631.522.425.327,77 y el valor liquidado de Ingresos por Derechos Económicos para ese trimestre corresponde a $612.067.954.930,21"/>
    <s v="Correo electrónico VAF Ejecución Presupuestal Ingresos junio 2023 "/>
    <n v="525819451.32999998"/>
    <n v="329502377.44"/>
    <m/>
    <s v="Indicador Estratégico"/>
    <s v="Consuelo Bejarano Almonacid"/>
    <s v="consuelo.bejarano@anh.gov.co"/>
  </r>
  <r>
    <n v="53"/>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de Acción Institucional"/>
    <s v="Gasto de funcionamiento - comercialización"/>
    <s v="No Aplica"/>
    <s v="No Aplica"/>
    <s v="No Aplica"/>
    <s v="No Aplica"/>
    <s v="Gestión aplicaciones derechos económicos"/>
    <n v="90"/>
    <s v="Porcentaje"/>
    <s v="Indica el avance en la gestión de aplicaciones de los pagos efectuados por derechos económicos"/>
    <s v="V1= No. de partidas del mes (n) con aplicaciones radicadas/No. de partidas pendientes de aplicación del mes (n)"/>
    <n v="546927603"/>
    <d v="2023-01-01T00:00:00"/>
    <d v="2023-12-31T00:00:00"/>
    <s v="Constante"/>
    <s v="Mensual"/>
    <n v="34.5794392523364"/>
    <s v="Al cierre del mes de septiembre de 2023 se recibieron 214 partidas y se gestionaron 74 aplicaciones de derechos económicos y contractuales en el mes, por un monto total de $178 mil millones de pesos aproximadamente."/>
    <s v="Control.doc y cuadro control aplicaciones corte septiembre de 2023"/>
    <n v="525819451.32999998"/>
    <n v="329502377.44"/>
    <m/>
    <s v="Indicador Plan de Acción Institucional"/>
    <s v="Consuelo Bejarano Almonacid"/>
    <s v="consuelo.bejarano@anh.gov.co"/>
  </r>
  <r>
    <n v="54"/>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de Acción Institucional"/>
    <s v="Gasto de funcionamiento - comercialización"/>
    <s v="No Aplica"/>
    <s v="No Aplica"/>
    <s v="No Aplica"/>
    <s v="No Aplica"/>
    <s v="Trámite recursos de reposición gestionados"/>
    <n v="69"/>
    <s v="Porcentaje"/>
    <s v="Refiere al porcentaje acumulado de recursos de reposición gestionados en el periodo, respecto del total de recursos presentados."/>
    <s v="(Trámite recursos de reposición gestionados / Trámite recursos de reposición presentados) *100"/>
    <n v="632113620"/>
    <d v="2023-01-01T00:00:00"/>
    <d v="2023-12-31T00:00:00"/>
    <s v="Creciente"/>
    <s v="Trimestral"/>
    <n v="55.319148936170215"/>
    <s v="El 55,32 % de los recursos de reposición interpuestos fueron gestionados al cierre de septiembre. 47 recursos de reposición acumulados y 26 recursos de reposición acumulados gestionados."/>
    <s v="Resoluciones que resuelven recursos de reposición de la vigencia 2023"/>
    <n v="567661059"/>
    <n v="348156301.63"/>
    <m/>
    <s v="Indicador Plan de Acción Institucional"/>
    <s v="Consuelo Bejarano Almonacid"/>
    <s v="consuelo.bejarano@anh.gov.co"/>
  </r>
  <r>
    <n v="55"/>
    <s v="Gestión de Regalías y Derechos Económicos"/>
    <s v="Gestión con Valores para Resultados"/>
    <x v="0"/>
    <x v="2"/>
    <s v="Fortalecer la seguridad y soberanía energética en hidrocarburos, apoyando la transición energética y la economía verde"/>
    <s v="Fortalecimiento de hidrocarburos (gas, petróleo aumentando factor recobro mejorado) para la financiación de la transición energética"/>
    <s v="Excedentes financieros girados a la nación"/>
    <s v="Plan Estratégico Institucional"/>
    <s v="Sistema General de Regalías"/>
    <s v="No Aplica"/>
    <s v="No Aplica"/>
    <s v="No Aplica"/>
    <s v="Sin Información"/>
    <s v="Excedentes financieros girados a la nación"/>
    <n v="1270301.1712869999"/>
    <s v="Millones de pesos"/>
    <s v="Excedentes financieros transferidos a la nación"/>
    <s v="Sumatoria de los saldos trasladados correspondientes a excedentes financieros durante el año."/>
    <n v="40385816.474376999"/>
    <d v="2023-01-01T00:00:00"/>
    <d v="2023-12-31T00:00:00"/>
    <s v="Constante"/>
    <s v="Anual"/>
    <n v="1270301.1712869999"/>
    <s v="El giro se realizó en el mes de febrero de 2023 (se encuentra expresado en millones)"/>
    <s v="Relacion pagos SIIF"/>
    <s v="Sin Información"/>
    <s v="Sin Información"/>
    <m/>
    <s v="Indicador Estratégico"/>
    <s v="Rodrigo Alzate Bedoya"/>
    <s v="rodrigo.alzate@anh.gov.co"/>
  </r>
  <r>
    <n v="56"/>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Nivel de ejecución del plan de seguimiento a las actividades de incremento de reservas y proyectos de Ciencia y Tecnología"/>
    <n v="100"/>
    <s v="Porcentaje"/>
    <s v="Mide la gestión y el avance en el seguimiento a los convenios vigentes y proyectos de C&amp;T que se encuentran aún en desarrollo"/>
    <s v="V1= Avance del cronograma de los convenios vigentes y proyectos de C&amp;T / V2= Cronograma de los convenios vigentes y proyectos de C&amp;T"/>
    <n v="0"/>
    <d v="2023-01-01T00:00:00"/>
    <d v="2023-12-30T00:00:00"/>
    <s v="Creciente"/>
    <s v="Trimestral"/>
    <n v="58"/>
    <s v="Para este indicador, se obtiene un  avance trimestral del 32% sobre la meta del trimestre de 37%. Se tiene así un avance acumulado del 58%, sobre el proyectado total para el tercer trimestre del 75%._x000a__x000a_Actividad 3. (15%). Informes trimestrales de Supervision ANH_x000a__x000a_Actividad 4. (4%). Reuniones de seguimiento- comité coordinador y operativo a convenios C&amp;T_x000a_ (Para todos los convenios)_x000a__x000a_Actividad 5 (2%). Aprobación  Lineas Temáticas que serán objeto de financiación con recursos  del  Convenio 735/556 de 2018_x000a__x000a_Actividad 6. (8%). Visitas técnicas , administrativas y financieras a contratos derivados de los convenios de C&amp;T(4% C-735/556 de 2018) y  (4% C-743/884 de 2019)_x000a__x000a_Actividad 7. ( 3% ). Informes trimestrales proyectos de EOR al Ministerio de Minas y energía _x000a__x000a_Nota: se espera aprobación de las líneas temáticas por parte de la Vicepresidencia de la VORP, así como del evento de divulgación._x000a_Para el mes de octubre se proyecta realizar las sesiones de comité de los contratos._x000a__x000a__x000a__x000a_"/>
    <s v="Actividad 3. (15%). Informes trimestrales de Supervision ANH_x000a__x000a_Informes trimestrales corte junio 2023_x000a__x000a_Convenio 696/321 de 2016_x000a__x000a_-_x0009_INFORME DE SUPERVISIÓN_x000a_\\servicios.anh.gov.co\sservicios\Grupo Reservas Y Operaciones\2023\CIENCIA Y TECNOLOGÍA\1. CONVENIOS MINCIENCIAS\1. CONVENIO 696-321 DE 2016\4. INFORMES DE SUPERVISIÓN TRIMESTRAL\2. CORTE JUNIO\id 1485273 11-07-2023_ Inf. Sup Trimestral 696-321_ corte junio 2023.pdf_x000a_-_x0009_FORMATO PRODUCTOS _x000a_\\servicios.anh.gov.co\sservicios\Grupo Reservas Y Operaciones \2023\CIENCIA Y TECNOLOGÍA\1. CONVENIOS MINCIENCIAS\1. CONVENIO 696-321 DE 2016\4. INFORMES DE SUPERVISIÓN TRIMESTRAL\2. CORTE JUNIO\PRODUCTOS CONVENIO 321-696 DE 2019 CORTE JUNIO (1).xlsx_x000a_-_x0009_FORMATO FINANCIERO_x000a_\\servicios.anh.gov.co\sservicios\Grupo Reservas Y Operaciones \2023\CIENCIA Y TECNOLOGÍA\1. CONVENIOS MINCIENCIAS\1. CONVENIO 696-321 DE 2016\4. INFORMES DE SUPERVISIÓN TRIMESTRAL\2. CORTE JUNIO\V2 Anexo 1. Convenio 696  Reporte Financiero - Corte JUNIO  2023.xlsx_x000a__x000a_Convenio 735/556 de 2018_x000a__x000a_-_x0009_INFORME DE SUPERVISIÓN_x000a_\\servicios.anh.gov.co\sservicios\Grupo Reservas Y Operaciones \2023\CIENCIA Y TECNOLOGÍA\1. CONVENIOS MINCIENCIAS\2. CONVENIO 735-556 DE 2018\4. INFORME DE SUPERVISIÓN TRIMESTRAL-ANH\2. CORTE JUNIO 2023\id 1485275 11-07-2023_ Inf. supervisión trimestral corte junio 2023 735-556.pdf_x000a_-_x0009_FORMATO PRODUCTOS _x000a_\\servicios.anh.gov.co\sservicios\Grupo Reservas Y Operaciones \2023\CIENCIA Y TECNOLOGÍA\1. CONVENIOS MINCIENCIAS\2. CONVENIO 735-556 DE 2018\4. INFORME DE SUPERVISIÓN TRIMESTRAL-ANH\2. CORTE JUNIO 2023\PRODUCTOS CONVENIO 735-556 DE 2018 JUNIO 2023.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Convenio 743/884 de 2019_x000a__x000a_-_x0009_INFORME DE SUPERVISIÓN_x000a_\\servicios.anh.gov.co\sservicios\Grupo Reservas Y Operaciones \2023\CIENCIA Y TECNOLOGÍA\1. CONVENIOS MINCIENCIAS\3. CONVENIO 743-884 DE 2019\3. INFORME DE SUPERVISIÓN TRIMESTRAL\2. CORTE JUNIO 2023\id 1485276 11-07-2023_ informe de supervisión trimestrla corte junio 2023.pdf_x000a_-_x0009_FORMATO PRODUCTOS_x000a_ \\servicios.anh.gov.co\sservicios\Grupo Reservas Y Operaciones \2023\CIENCIA Y TECNOLOGÍA\1. CONVENIOS MINCIENCIAS\3. CONVENIO 743-884 DE 2019\3. INFORME DE SUPERVISIÓN TRIMESTRAL\2. CORTE JUNIO 2023\PRODUCTOS CONVENIO 743-884 DE 2019 CORTE JUNIO (1).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Actividad 4. (4%) Reuniones de seguimiento- comité coordinador y operativo a convenios C&amp;T_x000a_ (Para todos los convenios)_x000a__x000a_Actas de comité coordinador y operativo con el fin de dar cumplimiento a las actividades de seguimiento y ejecución del convenio._x000a__x000a_CONVENIO 735/556 2018_x000a__x000a_-_x0009_Acta de comité_x000a_\\servicios.anh.gov.co\sservicios\Grupo Reservas Y Operaciones \2023\CIENCIA Y TECNOLOGÍA\1. CONVENIOS MINCIENCIAS\2. CONVENIO 735-556 DE 2018\2. ACTAS DE COMITÉ COORDINADOR Y OPERATIVO\3. JULIO 2023\Acta No. 23 - Julio 2023_CV735 VF.pdf_x000a_-_x0009_Presentación de comité_x000a_\\servicios.anh.gov.co\sservicios\Grupo Reservas Y Operaciones \2023\CIENCIA Y TECNOLOGÍA\1. CONVENIOS MINCIENCIAS\2. CONVENIO 735-556 DE 2018\2. ACTAS DE COMITÉ COORDINADOR Y OPERATIVO\3. JULIO 2023\Convenios Recobro 7352019-884 (Comité Jul 2023).pptx_x000a__x000a_CONVENIO 743/884 DE 2019_x000a__x000a_-_x0009_Acta de comité_x000a_\\servicios.anh.gov.co\sservicios\Grupo Reservas Y Operaciones \2023\CIENCIA Y TECNOLOGÍA\1. CONVENIOS MINCIENCIAS\3. CONVENIO 743-884 DE 2019\4. ACTAS COMITÉ COORDINADOR Y OPERATIVO\3. JULIO 2023\Acta No. 13 - Julio 2023_CV884 VF.pdf_x000a_-_x0009_Presentación de comité_x000a_\\servicios.anh.gov.co\sservicios\Grupo Reservas Y Operaciones \2023\CIENCIA Y TECNOLOGÍA\1. CONVENIOS MINCIENCIAS\3. CONVENIO 743-884 DE 2019\4. ACTAS COMITÉ COORDINADOR Y OPERATIVO\3. JULIO 2023\Convenios Recobro 7352019-884 (Comité Jul 2023).pptx_x000a__x000a_Actividad 5 (2%)Aprobació  Lineas Tematicas que serán objeto de financiación con recursos  del  Convenio 735/556 de 2018_x000a__x000a_Se realiza la proyección de los terminos de referencia para un nuevo instrumento de invitación 2023._x000a_ _x000a_Ruta:_x000a_\\servicios.anh.gov.co\sservicios\Grupo Reservas Y Operaciones\2023\CIENCIA Y TECNOLOGÍA\1. CONVENIOS MINCIENCIAS\2. CONVENIO 735-556 DE 2018\5. NUEVA INVITACIÓN DIRECTA-2023\M801PR05MO1 Modelo de Invitacion a Presentar Propuesta de CTeI V2.docx_x000a__x000a_Actividad 6: Visitas tecnicas , administrativas y financieeras contratos derivados de los convenios de C&amp;T(4% convenio 735/556 2018) (4% convenio 743/884 de 2019)_x000a__x000a_*VISITAS CONVENIO 735/556 DE 2018_x000a__x000a_SOPORTE VISITAS POR CTOS:_x000a_\\servicios.anh.gov.co\sservicios\Grupo Reservas Y Operaciones\2023\CIENCIA Y TECNOLOGÍA\1. CONVENIOS MINCIENCIAS\2. CONVENIO 735-556 DE 2018\4. INFORME DE SUPERVISIÓN TRIMESTRAL-ANH\3. CORTE SEPTIEMBRE 2023\SOPORTES CONVENIO 735-556 2018.zip_x000a__x000a_*VISITAS CONVENIO 743/884 DE 2019_x000a__x000a_SOPORTES VISITAS POR CONTRATO _x000a_\\servicios.anh.gov.co\sservicios\Grupo Reservas Y Operaciones\2023\CIENCIA Y TECNOLOGÍA\1. CONVENIOS MINCIENCIAS\3. CONVENIO 743-884 DE 2019\3. INFORME DE SUPERVISIÓN TRIMESTRAL\3. CORTE SEPTIEMBRE 2023\ANEXOS CONVENIO 743-884 2019\ANEXO 5. SOPORTES VISITAS.zip_x000a__x000a_Actividad 7 ( 3% )Informes trimestrales proyectos de EOR al Ministerio de Minas y energía _x000a__x000a_INFORME TRIMESTRAL MME CORTE JUNIO 2023_x000a__x000a_INFORME:_x000a_W:\2023\CIENCIA Y TECNOLOGÍA\1. CONVENIOS MINCIENCIAS\5. INFORMES TRIMESTRALES MME\2. CORTE JUNIO 2023\v2 INFORME TRIMESTRAL A JUNIO 2023 C&amp;T.docx_x000a__x000a_PRESENTACIÓN:_x000a_W:\2023\CIENCIA Y TECNOLOGÍA\1. CONVENIOS MINCIENCIAS\5. INFORMES TRIMESTRALES MME\2. CORTE JUNIO 2023\v2 Nuevo FormatoPresentación MME_ Proyecto de CT TRIMESTRE 2 2023.pptx_x000a__x000a_"/>
    <s v="No Aplica"/>
    <s v="No Aplica"/>
    <s v="Se reporta trimestralmente / Próximo reporte: septiembre"/>
    <s v="Indicador Plan de Acción Institucional"/>
    <s v="María Eugenia Tovar Celis"/>
    <s v="maria.tovar@anh.gov.co"/>
  </r>
  <r>
    <n v="57"/>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Cumplimiento al cronograma de actividades del informe de recursos y reservas 2022"/>
    <n v="100"/>
    <s v="Porcentaje"/>
    <s v="Mide el nivel de ejecución del plan para la revisión y consolidación de reservas, la gestión y el avance de las revisiones de completitud y técnica de los informes de recursos y reservas presentados por las operadoras."/>
    <s v="V1= Informes de recursos y reservas de las operadoras revisados bajo criterios de completitud y técnica / V2= Informes de recursos y reservas presentados por las operadoras"/>
    <n v="0"/>
    <d v="2023-01-01T00:00:00"/>
    <d v="2023-12-30T00:00:00"/>
    <s v="Creciente"/>
    <s v="Trimestral"/>
    <n v="80"/>
    <s v="Se desarrollaron las actividades planeadas para el tercer trimestre, correspondiente al avance del 20% de acuerdo con el cronograma establecido. Para un porcentaje acumulado en el año del 80%_x000a__x000a_Actividad 6. (20%) Realizar la revisión de completitud y técnica a la muestra de contratos y campos seleccionados de los informes de recursos y reservas_x000a__x000a_Se realizaron las revisiones técnicas a los 55 campos y 21 prospectos seleccionados."/>
    <s v="Actividad 6. _x000a_* Soportes en servidor de reservas:_x000a_Grupo Reservas Y Operaciones (\\servicios.anh.gov.co\sservicios)\2023\IRR CORTE 31-DIC-2022\PLAN DE REVISIÓN\Revisiones Tecnicas y Completitud_x000a__x000a_Archivo de seguimiento: Matriz Revision IRR2022_V7"/>
    <s v="No Aplica"/>
    <s v="No Aplica"/>
    <s v="Se reporta trimestralmente / Próximo reporte: septiembre"/>
    <s v="Indicador Estratégico"/>
    <s v="María Eugenia Tovar Celis"/>
    <s v="maria.tovar@anh.gov.co"/>
  </r>
  <r>
    <n v="58"/>
    <s v="Revisión y Consolidación de Reservas de Hidrocarburos"/>
    <s v="Evaluación de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No Aplica"/>
    <s v="No Aplica"/>
    <s v="No Aplica"/>
    <s v="No Aplica"/>
    <s v="No Aplica"/>
    <s v="Publicación del Balance de reservas de hidrocarburos de la Nación"/>
    <n v="1"/>
    <s v="Número"/>
    <s v="Presenta el balance de reservas del país, consolidado por la ANH con corte a 31 de diciembre de año inmediatamente anterior"/>
    <s v="V1= Balance de reservas de hidrocarburos de la Nación publicado"/>
    <n v="0"/>
    <d v="2023-01-01T00:00:00"/>
    <d v="2023-06-30T00:00:00"/>
    <s v="Constante"/>
    <s v="Anual"/>
    <n v="1"/>
    <s v="Se publicó el Balance de Reservas el 24 de mayo de 2023, en la página web de la ANH"/>
    <s v="Enlace principal web ANH: _x000a_https://www.anh.gov.co/es/noticias/informe-de-recursos-y-reservas-con-corte-diciembre-de-2022-insumo-para-la-transici%C3%B3n-energ%C3%A9tica-justa-en-colombia/_x000a_anexo descargable: https://www.anh.gov.co/documents/21617/Informe_de_Reservas__y_Recursos_Contingentes_de_Hidrocarburos_2022_pfMyhzQ.pdf"/>
    <s v="No Aplica"/>
    <s v="No Aplica"/>
    <s v="Se reporta anualmente / Próximo reporte: mayo de 2024"/>
    <s v="Indicador Estratégico"/>
    <s v="María Eugenia Tovar Celis"/>
    <s v="maria.tovar@anh.gov.co"/>
  </r>
  <r>
    <n v="59"/>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gas publicado"/>
    <n v="10"/>
    <s v="Número"/>
    <s v="Mide los informes producción promedio diaria de gas publicados en la página web de la ANH"/>
    <s v="V1= informes producción promedio diaria de gas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0"/>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crudo (petróleo) publicado"/>
    <n v="10"/>
    <s v="Número"/>
    <s v="Mide los informes producción promedio diaria de crudo (petróleo) publicados en la página web de la ANH"/>
    <s v="V1= informes producción promedio diaria de crudo (petróleo)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4"/>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Desarrollar, implementar y ampliar los sistemas de información"/>
    <s v="137 134 154 136 135 156 145 140 142 146 147 150 144 299 155 158 152 151 162 159"/>
    <s v="Servicios de información implementados"/>
    <n v="2"/>
    <s v="Número"/>
    <s v="Servicios de información implementados obtenidos frente  a Servicios de información implementados proyectados"/>
    <s v="(productos obtenidos/ productos proyectados)"/>
    <n v="1995363300"/>
    <d v="2023-01-01T00:00:00"/>
    <d v="2023-12-31T00:00:00"/>
    <s v="Creciente"/>
    <s v="Mensual"/>
    <n v="0"/>
    <s v="Equipo de 31 personas naturales para desarrollos inhouse que construyen los productos de este indicador, en el mes de mayo se realizó la renovación de 10 contratos de personas natuales para dar continuidad a los proyectos hasta el 31 de diciembre 2023."/>
    <s v="Secop II , Recurso compartido: Contratación OTI - Dirección Sistemas"/>
    <n v="1678402664.3299999"/>
    <n v="1107485329.01"/>
    <m/>
    <s v="Indicador Plan de Acción Institucional"/>
    <s v="Jesús Salvador Ríos Rodríguez"/>
    <s v="jesus.rios@anh.gov.co"/>
  </r>
  <r>
    <n v="65"/>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Habilitar la arquitectura de integración de sistemas de información por microservicios"/>
    <s v="133 157 "/>
    <s v="Servicios de información implementados"/>
    <n v="1"/>
    <s v="Número"/>
    <s v="Servicios de información implementados obtenidos frente  a Servicios de información implementados proyectados"/>
    <s v="(productos obtenidos/ productos proyectados)"/>
    <n v="524636700"/>
    <d v="2023-01-01T00:00:00"/>
    <d v="2023-12-31T00:00:00"/>
    <s v="Creciente"/>
    <s v="Mensual"/>
    <n v="0"/>
    <s v="Dos (2) personas naturales que conforman el equipo de desarrollos inhouse para la construcción de microservicio, Contrato 490 de 2023 -   desarrollo, soporte y mantenimiento de funcionalidades para el control de inventarios, así como demás módulos presentes en el BPM, e implementados en la ANH."/>
    <s v="Secop II , Recurso compartido: Contratación OTI - Dirección Sistemas"/>
    <n v="440825000"/>
    <n v="188798666"/>
    <m/>
    <s v="Indicador Plan de Acción Institucional"/>
    <s v="Jesús Salvador Ríos Rodríguez"/>
    <s v="jesus.rios@anh.gov.co"/>
  </r>
  <r>
    <n v="66"/>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s capacidades de la infraestructura tecnológica de los Centros de cómputo y sus facilidades"/>
    <s v="No Aplica"/>
    <s v="Servicios de información actualizados"/>
    <n v="2"/>
    <s v="Número"/>
    <s v="Servicios de información actualizados obtenidos frente a Servicios de información actualizados proyectados"/>
    <s v="(productos obtenidos/ productos proyectados)"/>
    <n v="7710000000"/>
    <d v="2023-03-01T00:00:00"/>
    <d v="2023-12-15T00:00:00"/>
    <s v="Creciente"/>
    <s v="Mensual"/>
    <n v="0"/>
    <s v="Proceso de subasta inversa en Secop II ANH-01-SI-2023, adjudicación proyectada para mediados de de octubre."/>
    <s v="Recurso compartido: Contratación OTI - Dirección Sistemas"/>
    <n v="0"/>
    <n v="0"/>
    <m/>
    <s v="Indicador Plan de Acción Institucional"/>
    <s v="Jesús Salvador Ríos Rodríguez"/>
    <s v="jesus.rios@anh.gov.co"/>
  </r>
  <r>
    <n v="67"/>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 infraestructura tecnológica de toma remota de información para soportar la función de fiscalización"/>
    <s v="No Aplica"/>
    <s v="Servicios de información actualizados"/>
    <n v="1"/>
    <s v="Número"/>
    <s v="Servicios de información actualizados obtenidos frente a Servicios de información actualizados proyectados"/>
    <s v="(productos obtenidos/ productos proyectados)"/>
    <n v="1500000000"/>
    <d v="2023-07-01T00:00:00"/>
    <d v="2023-12-15T00:00:00"/>
    <s v="Creciente"/>
    <s v="Mensual"/>
    <n v="0"/>
    <s v="Orden de Compra 115387 de 2023 Adquisición de los servicios de_x000a_suscripción por dos años a la plataforma de visualización, programación y descarga de imágenes satelitales de radar"/>
    <s v="Recurso compartido: Contratación OTI - Dirección Sistemas"/>
    <n v="999999999.59000003"/>
    <n v="0"/>
    <m/>
    <s v="Indicador Plan de Acción Institucional"/>
    <s v="Jesús Salvador Ríos Rodríguez"/>
    <s v="jesus.rios@anh.gov.co"/>
  </r>
  <r>
    <n v="6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de Seguridad y Privacidad de la Información"/>
    <s v="Gasto de inversión"/>
    <s v="Fortalecimiento de sistemas, seguridad e infraestructura tecnológica"/>
    <s v="Documentos de lineamientos técnicos"/>
    <s v="Formular el Plan Estratégico de seguridad de la Información"/>
    <s v="No Aplica"/>
    <s v="Documentos de lineamientos técnicos"/>
    <n v="1"/>
    <s v="Número"/>
    <s v="Documento de Líneamiento Técnico - Plan Estratégico de seguridad de la Información."/>
    <s v="(productos obtenidos/ productos proyectados)"/>
    <n v="370000000"/>
    <d v="2023-06-01T00:00:00"/>
    <d v="2023-12-31T00:00:00"/>
    <s v="Creciente"/>
    <s v="Mensual"/>
    <n v="0"/>
    <s v="Contrato 651 de 2023 Prestar servicios profesionales especializados realizando el análisis de la estrategia de seguridad de la información en la ANH"/>
    <s v="Recurso compartido: Contratación OTI - Dirección Sistemas"/>
    <n v="42000000"/>
    <n v="0"/>
    <m/>
    <s v="Indicador Plan de Acción Institucional"/>
    <s v="Jesús Salvador Ríos Rodríguez"/>
    <s v="jesus.rios@anh.gov.co"/>
  </r>
  <r>
    <n v="6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Formular la hoja de ruta para el aseguramiento de la calidad de los datos digitales de la ANH"/>
    <s v="No Aplica"/>
    <s v="Documentos de lineamientos técnicos"/>
    <n v="1"/>
    <s v="Número"/>
    <s v="Documento de Líneamiento Técnico - Hoja de ruta para el aseguramiento de la calidad de los datos digitales de la ANH"/>
    <s v="(productos obtenidos/ productos proyectados)"/>
    <n v="400000000"/>
    <d v="2023-06-01T00:00:00"/>
    <d v="2023-12-31T00:00:00"/>
    <s v="Creciente"/>
    <s v="Mensual"/>
    <n v="0"/>
    <s v="Proyecto para desarrollar inhouse en revisión de línea base y estructuración de perfiles requeridos para el desarrollo de componente y entregables del documento"/>
    <s v="Recurso compartido: Contratación OTI - Dirección Sistemas"/>
    <n v="0"/>
    <n v="0"/>
    <m/>
    <s v="Indicador Plan de Acción Institucional"/>
    <s v="Jesús Salvador Ríos Rodríguez"/>
    <s v="jesus.rios@anh.gov.co"/>
  </r>
  <r>
    <n v="7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Diseñar y formular los instrumentos Estratégicos involucrados con TI"/>
    <s v="No Aplica"/>
    <s v="Plan Estratégico de Tecnologías de la Información y Comunicaciones - (PETIC), horizonte 2023-2026. "/>
    <n v="80"/>
    <s v="Porcentaje"/>
    <s v="El Plan Estratégico de Tecnologías de la Información y Comunicaciones - (PETIC) , alineado con la estrategia de negocio de la ANH para el horizonte 2023-2026. Se espera que el avance sea superior la 80%"/>
    <s v="Plan formulado"/>
    <n v="0"/>
    <d v="2023-01-01T00:00:00"/>
    <d v="2023-04-30T00:00:00"/>
    <s v="Constante"/>
    <s v="Mensual"/>
    <n v="95"/>
    <s v="El Plan  Estratégico de Tecnologías de la Información se encuentra estructurado en su totalidad."/>
    <s v="https://www.anh.gov.co/documents/1288/Plan_Estrat%C3%A9gico_de_Tecnolog%C3%ADas_de_la_Informaci%C3%B3n_2022_ANH_28-12-2022.pdf"/>
    <n v="0"/>
    <n v="0"/>
    <m/>
    <s v="Indicador Estratégico"/>
    <s v="Jesús Salvador Ríos Rodríguez"/>
    <s v="jesus.rios@anh.gov.co"/>
  </r>
  <r>
    <n v="71"/>
    <s v="Gestión TICs"/>
    <s v="Evaluación de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Institucional"/>
    <s v="Gasto de inversión"/>
    <s v="Fortalecimiento de sistemas, seguridad e infraestructura tecnológica"/>
    <s v="No Aplica"/>
    <s v="No Aplica"/>
    <s v="No Aplica"/>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n v="0"/>
    <d v="2023-01-01T00:00:00"/>
    <d v="2023-12-31T00:00:00"/>
    <s v="Creciente"/>
    <s v="Trimestral"/>
    <n v="0"/>
    <s v="No se ha presentado recepción completa de productos con su respectiva obligación financiera razón por la cuál no se registran avances en la meta."/>
    <s v="Recurso compartido: Contratación OTI - Dirección Sistemas"/>
    <n v="0"/>
    <n v="0"/>
    <m/>
    <s v="Indicador Estratégico"/>
    <s v="Jesús Salvador Ríos Rodríguez"/>
    <s v="jesus.rios@anh.gov.co"/>
  </r>
  <r>
    <n v="72"/>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Institucional"/>
    <s v="Gasto de funcionamiento - comercialización"/>
    <s v="No Aplica"/>
    <s v="No Aplica"/>
    <s v="No Aplica"/>
    <s v="No Aplica"/>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n v="0"/>
    <d v="2023-01-01T00:00:00"/>
    <d v="2023-12-31T00:00:00"/>
    <s v="Creciente"/>
    <s v="Trimestral"/>
    <n v="30"/>
    <s v="Se ha avanzado en la revisión de cumplimiento en la accesibilidad web y el críterio diferencial de accesibilidad de acuerdo a ley 1712 de 2014 y decreto 103 de 2015 relacionados con accesibilidad en medios electrónicos. Se esta al pendiente de que se establezcan los criterios de medición del FURAG._x000a_*Se publicó el PETI en página web de la ANH."/>
    <s v="https://www.anh.gov.co/documents/21450/CRITERIO_DIFERENCIAL_DE_ACCESIBILIDAD_marzo_2023.pdf_x000a__x000a_https://www.anh.gov.co/documents/21258/Plan_Estrat%C3%A9gico_de_Tecnolog%C3%ADas_de_la_Informaci%C3%B3n_2023-2026.pdf"/>
    <n v="0"/>
    <n v="0"/>
    <m/>
    <s v="Indicador Estratégico"/>
    <s v="Jesús Salvador Ríos Rodríguez"/>
    <s v="jesus.rios@anh.gov.co"/>
  </r>
  <r>
    <n v="73"/>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Tecnologías de la Información y las Comunicaciones - PETIC"/>
    <s v="Gasto de funcionamiento - comercialización"/>
    <s v="No Aplica"/>
    <s v="No Aplica"/>
    <s v="No Aplica"/>
    <s v="Viene del 2022"/>
    <s v="Servicios de infraestructura tecnológica especializada y de seguridad de la ANH contratada"/>
    <n v="1"/>
    <s v="Unidad"/>
    <s v="Garantizar la gestión, administración y monitoreo de la infraestructura tecnológica y de seguridad de la ANH y mantener el plan de recuperación ante desastres de la ANH. – (Vigencia Futura Tramitada en 2021)."/>
    <s v="(Servicios contratados / servicios proyectados)"/>
    <n v="3751695904"/>
    <d v="2023-01-31T00:00:00"/>
    <d v="2023-12-31T00:00:00"/>
    <s v="Constante"/>
    <s v="Mensual"/>
    <n v="1"/>
    <s v="Orden de Compra 102399 de 2022, se adicionó y amplió la prestación del servicio hasta el a través de la cuál se contrató el servicio hasta el 14 de septiembre de 2023 (Otrosí 1). En evento de cotización 158394b para la contratación del servicio de octubre a marzo de 2023 con vigencias futuras ya aprobadas por el Ministerio de Hacienda. "/>
    <s v="Orden de Compra 102399 - Recurso compartido: Contratación OTI - Dirección Sistemas"/>
    <n v="1197862908.8299999"/>
    <n v="1124401506.8300002"/>
    <m/>
    <s v="Indicador Plan de Acción Institucional"/>
    <s v="Jesús Salvador Ríos Rodríguez"/>
    <s v="jesus.rios@anh.gov.co"/>
  </r>
  <r>
    <n v="74"/>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Nivel de implementación de modelo de Gobierno y Gestión de Datos"/>
    <s v="Plan Estratégico Tecnologías de la Información y las Comunicaciones - PETIC"/>
    <s v="Gasto de funcionamiento - comercialización"/>
    <s v="No Aplica"/>
    <s v="No Aplica"/>
    <s v="No Aplica"/>
    <s v="No Aplica"/>
    <s v="Operación, mantenimiento y actualización de la infraestructura de virtualización y custodia de medios de la ANH garantizada"/>
    <n v="4"/>
    <s v="Unidad"/>
    <s v="Contratar los servicios para garantizar la operación, mantenimiento y actualización de la virtualización, escritorios virtuales, hiperconvergencia, almacenamiento, switches, respaldo y custodia de medios de la ANH"/>
    <s v="(Servicios contratados / servicios proyectados)"/>
    <n v="3629567017"/>
    <d v="2023-05-01T00:00:00"/>
    <d v="2023-12-31T00:00:00"/>
    <s v="Constante"/>
    <s v="Mensual"/>
    <n v="0"/>
    <s v="Proceso de subasta inversa en Secop II ANH-01-SI-2023, adjudicación proyectada para mediados de de octubre."/>
    <s v="https://www.anh.gov.co/es/la-anh/contrataci%C3%B3n/sondeo-de-mercado/"/>
    <n v="0"/>
    <n v="0"/>
    <m/>
    <s v="Indicador Plan de Acción Institucional"/>
    <s v="Jesús Salvador Ríos Rodríguez"/>
    <s v="jesus.rios@anh.gov.co"/>
  </r>
  <r>
    <n v="75"/>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27 128 129 130 131 132 138 143 148 153"/>
    <s v="Contratos para apoyo técnico, profesional y especializado realizados"/>
    <n v="15"/>
    <s v="Unidad"/>
    <s v="Contabilizar los contratos para contar con el apoyo técnico, profesional y especializado de soporte y desarrollo a servicios, infraestructura, aplicaciones y gestión administrativa."/>
    <s v="(Servicios contratados / servicios proyectados)"/>
    <n v="1995000000"/>
    <d v="2023-05-01T00:00:00"/>
    <d v="2023-12-31T00:00:00"/>
    <s v="Constante"/>
    <s v="Mensual"/>
    <n v="11"/>
    <s v="Se realizó la contratación de 10 personas naturales  a 30 de abril de 2023 y la renovación de siete  (9) contratos con vigencias hasta el 31 de diciembre de 2023 y la adición  de dos (2) contratos hasta el 15 de junio de 2023, para el apoyo a la OTI  en labores de soporte y desarrollo a servicios, infraestructura, aplicaciones y gestión administrativa, contratación en septiembre de una persona natural para reforzar el equipo de mesa de servicios."/>
    <s v="Recurso compartido: Contratación OTI - Dirección Sistemas"/>
    <n v="961837466.29999995"/>
    <n v="575870297.50999987"/>
    <m/>
    <s v="Indicador Plan de Acción Institucional"/>
    <s v="Jesús Salvador Ríos Rodríguez"/>
    <s v="jesus.rios@anh.gov.co"/>
  </r>
  <r>
    <n v="76"/>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75"/>
    <s v="Servicios de soporte, mantenimiento y actualizaciones del SGDEA contratados"/>
    <n v="1"/>
    <s v="Unidad"/>
    <s v="Soporte, mantenimiento y actualizaciones del SGDEA que emplea la entidad por horas"/>
    <s v="(Servicios contratados / servicios proyectados)"/>
    <n v="60000000"/>
    <d v="2023-01-01T00:00:00"/>
    <d v="2023-12-31T00:00:00"/>
    <s v="Constante"/>
    <s v="Mensual"/>
    <n v="1"/>
    <s v="La contratación se realizó con presupuesto de la vicepresidencia Administrativa y Financiera bajo el Contrato 238 de 2023. "/>
    <s v="Recurso compartido: Contratación OTI - Dirección Sistemas"/>
    <n v="0"/>
    <n v="0"/>
    <m/>
    <s v="Indicador Plan de Acción Institucional"/>
    <s v="Jesús Salvador Ríos Rodríguez"/>
    <s v="jesus.rios@anh.gov.co"/>
  </r>
  <r>
    <n v="77"/>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67 168 169 370"/>
    <s v="Actualizaciones y suscripciones de licencias de software y créditos en la nube adquiridos"/>
    <n v="3"/>
    <s v="Unidad"/>
    <s v="(i) Contratar la renovación de la suscripción a la suite de Adobe Acrobat Pro para 99 usuarios, Certificados de sitio seguro para el portal de la ANH y complemento para comunicaciones unificadas, (ii) Contratar la renovación de la suscripción de Office 365 y (iii) Adquisición de créditos para la soportar la infraestructura tecnológica en la Nube de Azure."/>
    <s v="(Servicios contratados / servicios proyectados)"/>
    <n v="1978200000"/>
    <d v="2023-01-01T00:00:00"/>
    <d v="2023-12-31T00:00:00"/>
    <s v="Constante"/>
    <s v="Mensual"/>
    <n v="2"/>
    <s v="Orden de Compra 106649 de 2023; 169. Adquirir la renovación de la suscripción de la suite de office 365 (en el mes de julio se adicionó licenciamiento E3 Office 365 y RDS para ampliar la cobertura) para el manejo de correos y ofimática de la ANH._x000a_*Orden de Compra 104644 de 2023; 168. Adquirir los certificados SSL de los portales web *de la ANH para el acceso seguro a la información_x000a_Orden de Compra 103855 de 2023; 167. Contratar la suscripción de Adobe Acrobat Pro DC por un periodo de doce (12) meses para la generación y edición de documentos._x000a_*Orden de Compra 107178 adquisición  de créditos Azure - infraestructura en la nube_x000a_*Contrato 622 de 2023; 680. Renovación sobre el derecho de uso del direccionamiento de IPv6 de la ANH, por el término de un (1) año_x000a_"/>
    <s v="Recurso compartido: Contratación OTI - Dirección Sistemas"/>
    <n v="2408278696.7600002"/>
    <n v="2311052067.9200001"/>
    <m/>
    <s v="Indicador Plan de Acción Institucional"/>
    <s v="Jesús Salvador Ríos Rodríguez"/>
    <s v="jesus.rios@anh.gov.co"/>
  </r>
  <r>
    <n v="7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302 303 304"/>
    <s v="Soporte y mantenimiento de la infraestructura de apoyo contratada"/>
    <n v="5"/>
    <s v="Unidad"/>
    <s v="Contratar el soporte y mantenimiento de: (i) UPS, (ii) Sistema contra incendios, (iii) Aires acondicionados, (iv) Control de acceso y CCTV y (v) Equipos de Hardware de usuario final."/>
    <s v="(Servicios contratados / servicios proyectados)"/>
    <n v="490683757"/>
    <d v="2023-03-01T00:00:00"/>
    <d v="2023-12-31T00:00:00"/>
    <s v="Constante"/>
    <s v="Mensual"/>
    <n v="1"/>
    <s v="*Contrato 572 de 2023 Soporte y Mantenimiento Aires Acondicionados *Contrato 620 de 2023  En etapa de proceso en SECOP II  Sistema contra incendios, CCTV y Control de acceso_x000a_*Contrato 623 de 2023; 304. Contratar el soporte y mantenimiento del sistema de detección y extinción de incendios del datacenter principal de la ANH, con bolsa de repuestos"/>
    <s v="https://www.anh.gov.co/es/la-anh/contrataci%C3%B3n/sondeo-de-mercado/"/>
    <n v="80257736.579999998"/>
    <n v="0"/>
    <m/>
    <s v="Indicador Plan de Acción Institucional"/>
    <s v="Jesús Salvador Ríos Rodríguez"/>
    <s v="jesus.rios@anh.gov.co"/>
  </r>
  <r>
    <n v="7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166"/>
    <s v="Servicio de internet dedicado para la oficina de la ANH contratado"/>
    <n v="1"/>
    <s v="Unidad"/>
    <s v="Contratar el servicio de internet dedicado para la oficina de la ANH, manteniendo la operatividad de los cinco enlaces de datos e internet con los que cuenta la entidad para la transferencia y respaldo de la información."/>
    <s v="(Servicios contratados / servicios proyectados)"/>
    <n v="383250000"/>
    <d v="2023-03-01T00:00:00"/>
    <d v="2023-12-31T00:00:00"/>
    <s v="Constante"/>
    <s v="Mensual"/>
    <n v="1"/>
    <s v="Otrosí 2 Orden de Compra 88021 - VF Prestación de servicio de canales hasta el 15 de marzo de 2023_x000a_*Orden de Compra Orden de Compra 104820 Contratar los canales de datos e internet de la ANH. (servicio hasta el 15 de diciembre de 2023) En trámite de VF para ampliar el servicio hasta la vigencia 2024"/>
    <s v="Recurso compartido: Contratación OTI - Dirección Sistemas"/>
    <n v="127524064"/>
    <n v="59637748"/>
    <m/>
    <s v="Indicador Plan de Acción Institucional"/>
    <s v="Jesús Salvador Ríos Rodríguez"/>
    <s v="jesus.rios@anh.gov.co"/>
  </r>
  <r>
    <n v="8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42"/>
    <s v="Uso de la capacidad física locativa disponible en el Data Center Alterno del IPSE"/>
    <n v="1"/>
    <s v="Unidad"/>
    <s v="Renovar el contrato para el uso locativo de las instalaciones del IPSE para el alojamiento de la infraestructura de respaldo onpremise de la ANH"/>
    <s v="(Servicios contratados / servicios proyectados)"/>
    <n v="211603322"/>
    <d v="2023-01-01T00:00:00"/>
    <d v="2023-12-31T00:00:00"/>
    <s v="Constante"/>
    <s v="Mensual"/>
    <n v="1"/>
    <s v="Otrosí 7 Convenio 670 de 2020"/>
    <s v="Recurso compartido: Contratación OTI - Dirección Sistemas"/>
    <n v="230156700"/>
    <n v="115078350"/>
    <m/>
    <s v="Indicador Plan de Acción Institucional"/>
    <s v="Jesús Salvador Ríos Rodríguez"/>
    <s v="jesus.rios@anh.gov.co"/>
  </r>
  <r>
    <n v="81"/>
    <s v="Promoción y Asignación de Áreas"/>
    <s v="Gestión con Valores para Resultados"/>
    <x v="6"/>
    <x v="14"/>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Modelo de promoción para incrementar la inversión"/>
    <s v="Servicio de divulgación para la promoción y posicionamiento de los recursos hidrocarburíferos"/>
    <s v="Diseñar  y  ejecutar Plan Estratégico de Comunicaciones."/>
    <s v="Sin Información"/>
    <s v="Servicio de divulgación para la promoción y posicionamiento de los recursos hidrocarburíferos"/>
    <n v="1"/>
    <s v="Número"/>
    <s v="Servicio de divulgación para la promoción y posicionamiento de los recursos hidrocarburíferos creado"/>
    <s v="V1= Servicio de divulgación para la promoción y posicionamiento de los recursos hidrocarburíferos creado"/>
    <n v="1783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2"/>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Realizar análisis o estudios de mercados e investigaciones del sector."/>
    <s v="Sin Información"/>
    <s v="Documentos de investigación"/>
    <n v="1"/>
    <s v="Número"/>
    <s v="Documentos de investigación construído"/>
    <s v="V1= Documentos de investigación construído"/>
    <n v="1250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3"/>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Evaluar las capacidades de los proponentes, operadores o compañías inversionistas."/>
    <s v="Sin Información"/>
    <s v="Procesos de acompañamientos a entidades del orden nacional para la asignación de áreas de su competencia adelantados."/>
    <n v="1"/>
    <s v="Número"/>
    <s v="Corresponde al acompañamiento a la DIMAR y al MME en la construcción y desarrollo del proceso para la asignación de áreas costa afuera."/>
    <s v="V1= Proceso de acompañamiento adelantado"/>
    <n v="1508000000"/>
    <d v="2023-09-01T00:00:00"/>
    <d v="2023-12-31T00:00:00"/>
    <s v="Creciente"/>
    <s v="Mensual"/>
    <n v="0.3"/>
    <s v="Al mes de septiembre desde la ANH se apoyó en la construcción de los Pliegos del proceso de asignación, remitidos al MME y DIMAR para su aprobación."/>
    <s v="La evidencia se encuentra en disco compartido de la VPAA y en correo electrónico enviado por las funcionarias Dolly Fajardo y Margarita Nieves (09/10/2023)."/>
    <n v="526500000"/>
    <n v="296833333.38999999"/>
    <m/>
    <s v="Indicador Plan de Acción Institucional"/>
    <s v="Arbey Avendaño Castrillón"/>
    <s v="arbey.avendano@anh.gov.co"/>
  </r>
  <r>
    <n v="84"/>
    <s v="Gestión Social, HSE y de Seguridad de Contratos de Hidrocarburos"/>
    <s v="Gestión con Valores para Resultados"/>
    <x v="6"/>
    <x v="14"/>
    <s v="Articular los actores del sector energético para la adecuada ejecución de los contratos misionales en armonía con una sociedad resiliente al clima"/>
    <s v="Fortalecimiento y articulación institucional del sector minero energético"/>
    <s v="Participación en espacios de articulación de los actores del sector para la adecuada gestión de los contratos de hidrocarburos"/>
    <s v="Plan Estratégico Institucional"/>
    <s v="Sin Información"/>
    <s v="No Aplica"/>
    <s v="No Aplica"/>
    <s v="Priorizar, coordinar la participación por parte de la ANH en escenarios estratégicos."/>
    <s v="Sin Información"/>
    <s v="Número de espacios de articulación de los actores del sector para la adecuada gestión de los contratos de hidrocarburos con la participación de la ANH"/>
    <n v="15"/>
    <s v="Número"/>
    <s v="Corresponde a la cantidad de espacios de articulación de los actores del sector en los que la ANH ha participado, para la adecuada gestión de los contratos de hidrocarburos."/>
    <s v="Sumatoria del Número de espacios de articulación con los actores del sector en los que la ANH ha participado, para la adecuada gestión de los contratos de hidrocarburos."/>
    <n v="270000000"/>
    <d v="2023-05-01T00:00:00"/>
    <d v="2023-12-15T00:00:00"/>
    <s v="Creciente"/>
    <s v="Mensu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Estratégico"/>
    <s v="Arbey Avendaño Castrillón"/>
    <s v="arbey.avendano@anh.gov.co"/>
  </r>
  <r>
    <n v="85"/>
    <s v="Promoción y Asignación de Áreas"/>
    <s v="Evaluación de Resultados"/>
    <x v="6"/>
    <x v="4"/>
    <s v="Fortalecer la seguridad y soberanía energética en hidrocarburos, apoyando la transición energética y la economía verde"/>
    <s v="Fortalecimiento de las Fuentes No Convencionales de Energía - FNCE"/>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n v="0"/>
    <d v="2023-01-04T00:00:00"/>
    <d v="2023-12-15T00:00:00"/>
    <s v="Creciente"/>
    <s v="Cuatrimestral"/>
    <n v="2.34"/>
    <s v="Para el segundo cuatrimestre se adelantó,  a través de la aplicación Microsoft Forms y contando con el correo encuestavpaa@anh.gov.co, la construcción del formato para la aplicación de la encuesta de percepción, la cual puede ser contestada de forma fácil por computador o celular, esta va dirigida a más de 120 inversionistas la cual no tomara más de 5 minutos. Adicionalmente, se adelantó la revisión de la información de 74 presidentes o los representantes legales de las respectivas empresas que actualmente tienen una contratación con la ANH."/>
    <s v="La evidencia se encuentra en disco compartido de la VPAA y en correo electrónico enviado por funcionario Carlos Novoa a la Gerencia de Planeación de la ANH (7/09/2023)."/>
    <n v="0"/>
    <n v="0"/>
    <m/>
    <s v="Indicador Estratégico"/>
    <s v="Arbey Avendaño Castrillón"/>
    <s v="arbey.avendano@anh.gov.co"/>
  </r>
  <r>
    <n v="87"/>
    <s v="Promoción y Asignación de Áreas"/>
    <s v="Evaluación de Resultados"/>
    <x v="6"/>
    <x v="14"/>
    <s v="Articular los actores del sector energético para la adecuada ejecución de los contratos misionales en armonía con una sociedad resiliente al clima"/>
    <s v="Fortalecimiento y articulación institucional del sector minero energético"/>
    <s v="Participación en eventos estratégicos para la promoción de la entidad, del sector y del proceso de transición energética del país"/>
    <s v="Plan Estratégico Institucional"/>
    <s v="Gasto de inversión"/>
    <s v="Modelo de promoción para incrementar la inversión"/>
    <s v="Servicio de divulgación para la promoción y posicionamiento de los recursos hidrocarburíferos"/>
    <s v="Priorizar, coordinar la participación por parte de la ANH en escenarios estratégicos."/>
    <s v="Sin Información"/>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Sumatoria Número de eventos estratégicos con patrocinio en los que participa la ANH"/>
    <n v="5675000000"/>
    <d v="2023-01-15T00:00:00"/>
    <d v="2023-12-31T00:00:00"/>
    <s v="Creciente"/>
    <s v="Mensual"/>
    <n v="14"/>
    <s v="Al mes de septiembre la ANH ha participado con patrocinio en los siguientes eventos estratégicos: (i) Recent Discoveries, Exploration Opportunities and sustainable Development Strategies in Caribbean Basins, (iI) CeraWeek 2023, (iii) Energy Opportunities Conference &amp; Exhibition 2023, (iv) el Congreso de Hidrogeología 2023, Agua Subterránea para el Desarrollo Sostenible, (v) 2° Congreso Internacional de Hidrógeno, (vi) VI Encuentro y Feria Renovables LATAM, (vii) Gran Foro ACP: Hechos de Sostenibilidad, (viii) Congreso Naturgas 2023, (ix) XIX Congreso Colombiano de Geología y IV Simposio Exploradores, (x) el XX Congreso Colombiano de Petróleo, Gas y Energía 2023 &quot;Ruta energética hacia un futuro sostenible&quot;, (xi) 2° Edición: Día ACGGP, (xii) 40° Conferencia Energética Colombiana - Enercol 2023, (xiii) XXIII Congreso Nacional en Derecho de la Energía y (xiv) 8° Edición SPE TECHNICAL CONFERENCE: One Step closer to the Energy Future Success."/>
    <s v="Las evidencias se encuentran en los informes correspondientes a la ejecuci[on de los eventos, dispuestos en los discos compartidos de la VPAA. "/>
    <n v="2680175146"/>
    <n v="2272675146"/>
    <m/>
    <s v="Indicador Estratégico"/>
    <s v="Arbey Avendaño Castrillón"/>
    <s v="arbey.avendano@anh.gov.co"/>
  </r>
  <r>
    <n v="88"/>
    <s v="Identificación de Oportunidades Exploratorias"/>
    <s v="Evaluación de Resultados"/>
    <x v="3"/>
    <x v="10"/>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Estratégico Institucional"/>
    <s v="Gasto de inversión"/>
    <s v="Contribución de la evaluación del potencial de fuentes no convencionales de energía para la transición energética nacional "/>
    <s v="No Reportado"/>
    <s v="No Reportado"/>
    <s v="Sin Información"/>
    <s v="Nuevas áreas prospectivas orientadas en Fuentes No Convencionales de Energía Renovable (FNCER) provenientes del subsuelo, evaluadas"/>
    <n v="1"/>
    <s v="Número"/>
    <s v="Corresponde a nuevas áreas prospectivas orientadas en Fuentes No Convencionales de Energía Renovable (FNCER) provenientes del subsuelo, evaluadas"/>
    <s v="Área evaluadas técnicamente ofrecidas para nominación en procesos competitivos"/>
    <n v="111120005937"/>
    <d v="2023-01-01T00:00:00"/>
    <d v="2023-12-31T00:00:00"/>
    <s v="Creciente"/>
    <s v="Semestral"/>
    <n v="0"/>
    <s v="No Aplica"/>
    <s v="No Aplica"/>
    <n v="0"/>
    <n v="0"/>
    <m/>
    <s v="Indicador Estratégico"/>
    <s v="Juan Eugenio Acosta Mejia"/>
    <s v="juan.acosta@anh.gov.co"/>
  </r>
  <r>
    <n v="89"/>
    <s v="Gestión Contractu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Anual de Vacantes"/>
    <s v="Gasto de funcionamiento - comercialización"/>
    <s v="No Aplica"/>
    <s v="No Aplica"/>
    <s v="Seleccionar contratistas a través de las diferentes modalidades de contratación de acuerdo con la normativa vigente"/>
    <s v="No Aplica"/>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d v="2023-01-01T00:00:00"/>
    <d v="2023-12-31T00:00:00"/>
    <s v="Constante"/>
    <s v="Semestral"/>
    <n v="100"/>
    <s v="Primer semestre, el indicador muestra un cumplimiento del 100 % con respecto a la meta establecida, donde se atendieron 604  solicitudes  contratación, sobre 604 total de solicitudes contratación  discriminado de la siguiente manera: se gestionó la suscripción de 577 contratos, 16 modificaciones y 11  ordenes de compra generadas por CCE derivadas de acuerdos marco,  prueba de la información se encuentra en la Base de Datos de Contratación Administrativa de la OAJ y de acuerdo con lo establecido en la Ley 80 de 1993 y demás normas concordantes"/>
    <s v="Base datos de la contratacion Administrativa de la OAJ_x000a_Z:\BASE DE DATOS DE LA ENTIDAD 2003 A 2023\BASE DE DATOS DE LA ENTIDAD_x000a_"/>
    <n v="0"/>
    <n v="0"/>
    <m/>
    <s v="Indicador Plan de Acción Institucional"/>
    <s v="Maribel Rodríguez Moreno"/>
    <s v="maribel.rodriguez@anh.gov.co"/>
  </r>
  <r>
    <n v="90"/>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Gasto de funcionamiento - comercialización"/>
    <s v="No Aplica"/>
    <s v="No Aplica"/>
    <s v="Emitir respuestas a_x000a_ solicitudes de conceptos jurídicos relacionados con los contratos E&amp;P y TEAS"/>
    <s v="No Aplica"/>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d v="2023-01-01T00:00:00"/>
    <d v="2023-12-31T00:00:00"/>
    <s v="Constante"/>
    <s v="Trimestral"/>
    <n v="91.6"/>
    <s v="En el tercer trimestre del año 2023 se da un cumplimiento de la meta al 91,6% por lo siguiente: se resolvieron en total 55 conceptos con un promedio de respuesta de 7,2 días por trámite,  lo que se encuentra dentro del margen de respuesta oportuna establecido por la OAJ en  los Acuerdos de Niveles de Servicio adoptados desde el año 2020, correspondiente a 15 días hábiles."/>
    <s v=" W:\My Documents\SIGECO\PROCESO GESTION LEGAL\INDICADORES\Indicadores GL 2023_x000a_Reporte indicador por correo a Laura  Sierra"/>
    <n v="0"/>
    <n v="0"/>
    <m/>
    <s v="Indicador Plan de Acción Institucional"/>
    <s v="Maribel Rodríguez Moreno"/>
    <s v="maribel.rodriguez@anh.gov.co"/>
  </r>
  <r>
    <n v="91"/>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Contestar demandas y requerimiento de despachos judiciales "/>
    <s v="No Aplica"/>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d v="2023-01-01T00:00:00"/>
    <d v="2023-12-31T00:00:00"/>
    <s v="Constante"/>
    <s v="Semestral"/>
    <n v="100"/>
    <s v="En el primer semestre se da un cumplimiento de la meta  al 100% según la base de datos de procesos judiciales y el registro del sistema litigioso del Estado denominado Ekogui, se radicaron 4 demandas,   8 conciliaciones prejudiciales y  48 acciones de tutela, las cuales se atendieron en tiempo conforme a los términos legales. Igualmente se  recibieron  1.432    requerimientos judiciales en procesos de restitución de tierras, los cuales se atendieron en los términos legales.  Se atendieron  11  Derechos de petición. (DEFENSA JUDICIAL)  _x000a_Se cumplió con los términos procesales acorde con la naturaleza de cada una de las acciones que fueran presentadas a favor o en contra  de la ANH, tanto en etapa  extra judicial como judicial "/>
    <s v="Aplicativo EKOGUI Y Base de datos Estado de _x000a_procesos judiciales Z:\Procesos-   Carpetas de procesos y Reparto, Z:\Conciliaciones, Z:\Arbitraje​ "/>
    <n v="0"/>
    <n v="0"/>
    <m/>
    <s v="Indicador Plan de Acción Institucional"/>
    <s v="Maribel Rodríguez Moreno"/>
    <s v="maribel.rodriguez@anh.gov.co"/>
  </r>
  <r>
    <n v="9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Vencimiento de Fase"/>
    <n v="100"/>
    <s v="Porcentaje"/>
    <s v="En el trimestre se medirá la eficiencia del seguimiento a los contratos en ejecución que vencen su fase actual en el término de 9 meses y que tienen compromisos exploratorios pendientes."/>
    <s v="(Número de Contratos a los que se les solicitó mediante comunicación(es) el cumplimiento de los compromisos pendientes/Total de los Contratos en ejecución que vencen su Fase Actual en el periodo de 9 meses  con compromisos exploratorios pendientes)*100%"/>
    <n v="456776629.18000001"/>
    <d v="2023-01-01T00:00:00"/>
    <d v="2023-12-31T00:00:00"/>
    <s v="Creciente"/>
    <s v="Mensual"/>
    <n v="74.099999999999994"/>
    <s v="El indicador de trámites de la GSCE muestra un cumplimiento del 99%  respecto a la meta establecida para el tercer trimestre. Al cierre del trimestre, se cerraron 589 trámites de revisión de garantías y 346 respuestas a tramites relacionados con las garantías, para un total de 935 trámites gestionados.  Al cierre del trimestre, el equipo de garantías de la GSCE está conformado por cuatro personas, una de planta y tres contratistas."/>
    <s v="Base de datos de Alertas"/>
    <n v="358236303.375"/>
    <n v="139721043.91839999"/>
    <m/>
    <s v="Indicador Plan de Acción Institucional"/>
    <s v="Libardo Andrés Huertas Cuevas"/>
    <s v="libardo.huertas@anh.gov.co"/>
  </r>
  <r>
    <n v="93"/>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Garantías GSCE."/>
    <n v="80"/>
    <s v="Porcentaje"/>
    <s v="En el trimestre se medirá la eficacia de la gestión de los trámites de garantías."/>
    <s v="(Número de trámites atendidos en el período/Total de los trámites de garantías.)*100%"/>
    <n v="745267131.82000005"/>
    <d v="2023-01-01T00:00:00"/>
    <d v="2023-12-31T00:00:00"/>
    <s v="Creciente"/>
    <s v="Trimestral"/>
    <n v="100"/>
    <s v="En el tercer trimestre de 2023 se evidencia un cumplimiento del indicador de Vencimientos de Fase del 92 %, esto quiere decir que de los 12 contratos que terminan su fase en el término de 9 meses, se realizó algún tipo de gestión a la totalidad de los contratos. Este indicador muestra la eficiencia de la GSCE en cuanto a generar algún tipo de alerta o gestión para prevenir que los  contratos lleguen a un incumplimiento de las obligaciones pactadas. Se evidenció que para el tercer trimestre del año 2023  este indicador cumplió la meta establecida._x000a_A partir del mes de julio, se hace el seguimiento de fases mensualmente teniendo en cuenta que es importante para la GSCE tener mapeados el cumplimiento de los contratos."/>
    <s v="Base de datos de Garantías"/>
    <n v="597060505.625"/>
    <n v="227965913.76160002"/>
    <m/>
    <s v="Indicador Plan de Acción Institucional"/>
    <s v="Libardo Andrés Huertas Cuevas"/>
    <s v="libardo.huertas@anh.gov.c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896C5A-F81C-4B73-B570-3D5E581198C1}" name="TablaDinámica1"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 firstHeaderRow="1" firstDataRow="1" firstDataCol="1"/>
  <pivotFields count="33">
    <pivotField showAll="0"/>
    <pivotField showAll="0"/>
    <pivotField showAll="0"/>
    <pivotField axis="axisRow" showAll="0">
      <items count="9">
        <item x="7"/>
        <item x="1"/>
        <item x="5"/>
        <item x="0"/>
        <item x="2"/>
        <item x="4"/>
        <item x="6"/>
        <item x="3"/>
        <item t="default"/>
      </items>
    </pivotField>
    <pivotField axis="axisRow" showAll="0">
      <items count="17">
        <item x="1"/>
        <item x="2"/>
        <item x="10"/>
        <item x="14"/>
        <item x="11"/>
        <item x="12"/>
        <item x="13"/>
        <item x="9"/>
        <item x="7"/>
        <item x="8"/>
        <item x="6"/>
        <item x="4"/>
        <item x="15"/>
        <item x="5"/>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
    <field x="4"/>
  </rowFields>
  <rowItems count="27">
    <i>
      <x/>
    </i>
    <i r="1">
      <x v="12"/>
    </i>
    <i>
      <x v="1"/>
    </i>
    <i r="1">
      <x v="13"/>
    </i>
    <i>
      <x v="2"/>
    </i>
    <i r="1">
      <x v="11"/>
    </i>
    <i>
      <x v="3"/>
    </i>
    <i r="1">
      <x/>
    </i>
    <i r="1">
      <x v="1"/>
    </i>
    <i r="1">
      <x v="11"/>
    </i>
    <i r="1">
      <x v="14"/>
    </i>
    <i r="1">
      <x v="15"/>
    </i>
    <i>
      <x v="4"/>
    </i>
    <i r="1">
      <x v="8"/>
    </i>
    <i r="1">
      <x v="9"/>
    </i>
    <i r="1">
      <x v="10"/>
    </i>
    <i>
      <x v="5"/>
    </i>
    <i r="1">
      <x v="4"/>
    </i>
    <i r="1">
      <x v="5"/>
    </i>
    <i r="1">
      <x v="6"/>
    </i>
    <i>
      <x v="6"/>
    </i>
    <i r="1">
      <x v="3"/>
    </i>
    <i r="1">
      <x v="11"/>
    </i>
    <i>
      <x v="7"/>
    </i>
    <i r="1">
      <x v="2"/>
    </i>
    <i r="1">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F38279-9E29-4868-A3DD-5675603DEB74}"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LANES INSTITUCIONALES">
  <location ref="D2:E16" firstHeaderRow="1" firstDataRow="1" firstDataCol="1"/>
  <pivotFields count="31">
    <pivotField showAll="0"/>
    <pivotField showAll="0"/>
    <pivotField showAll="0"/>
    <pivotField showAll="0"/>
    <pivotField showAll="0"/>
    <pivotField showAll="0"/>
    <pivotField showAll="0"/>
    <pivotField showAll="0"/>
    <pivotField axis="axisRow" dataField="1" showAll="0">
      <items count="14">
        <item x="1"/>
        <item x="11"/>
        <item x="8"/>
        <item x="3"/>
        <item x="9"/>
        <item x="10"/>
        <item x="6"/>
        <item x="5"/>
        <item x="12"/>
        <item x="0"/>
        <item x="4"/>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4">
    <i>
      <x/>
    </i>
    <i>
      <x v="1"/>
    </i>
    <i>
      <x v="2"/>
    </i>
    <i>
      <x v="3"/>
    </i>
    <i>
      <x v="4"/>
    </i>
    <i>
      <x v="5"/>
    </i>
    <i>
      <x v="6"/>
    </i>
    <i>
      <x v="7"/>
    </i>
    <i>
      <x v="8"/>
    </i>
    <i>
      <x v="9"/>
    </i>
    <i>
      <x v="10"/>
    </i>
    <i>
      <x v="11"/>
    </i>
    <i>
      <x v="12"/>
    </i>
    <i t="grand">
      <x/>
    </i>
  </rowItems>
  <colItems count="1">
    <i/>
  </colItems>
  <dataFields count="1">
    <dataField name="INDICADORES" fld="8" subtotal="count" baseField="0" baseItem="0"/>
  </dataFields>
  <formats count="7">
    <format dxfId="87">
      <pivotArea grandRow="1" outline="0" collapsedLevelsAreSubtotals="1" fieldPosition="0"/>
    </format>
    <format dxfId="86">
      <pivotArea field="8" type="button" dataOnly="0" labelOnly="1" outline="0" axis="axisRow" fieldPosition="0"/>
    </format>
    <format dxfId="85">
      <pivotArea field="8" type="button" dataOnly="0" labelOnly="1" outline="0" axis="axisRow" fieldPosition="0"/>
    </format>
    <format dxfId="84">
      <pivotArea outline="0" collapsedLevelsAreSubtotals="1" fieldPosition="0"/>
    </format>
    <format dxfId="83">
      <pivotArea dataOnly="0" labelOnly="1" outline="0" axis="axisValues" fieldPosition="0"/>
    </format>
    <format dxfId="82">
      <pivotArea outline="0" collapsedLevelsAreSubtotals="1" fieldPosition="0"/>
    </format>
    <format dxfId="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0538BD-22CD-493C-A3FB-6998C0BBC8E4}" name="TablaDinámica2"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3:C49" firstHeaderRow="1" firstDataRow="1" firstDataCol="1"/>
  <pivotFields count="31">
    <pivotField showAll="0"/>
    <pivotField showAll="0"/>
    <pivotField showAll="0"/>
    <pivotField showAll="0"/>
    <pivotField showAll="0"/>
    <pivotField showAll="0"/>
    <pivotField axis="axisRow" showAll="0">
      <items count="6">
        <item x="2"/>
        <item x="4"/>
        <item x="3"/>
        <item x="1"/>
        <item x="0"/>
        <item t="default"/>
      </items>
    </pivotField>
    <pivotField axis="axisRow" dataField="1" showAll="0">
      <items count="22">
        <item x="3"/>
        <item x="19"/>
        <item x="12"/>
        <item x="0"/>
        <item x="4"/>
        <item x="11"/>
        <item x="10"/>
        <item x="16"/>
        <item x="2"/>
        <item x="14"/>
        <item x="6"/>
        <item x="1"/>
        <item x="7"/>
        <item x="18"/>
        <item x="5"/>
        <item x="13"/>
        <item x="20"/>
        <item x="8"/>
        <item x="17"/>
        <item x="9"/>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7"/>
  </rowFields>
  <rowItems count="36">
    <i>
      <x/>
    </i>
    <i r="1">
      <x v="2"/>
    </i>
    <i r="1">
      <x v="5"/>
    </i>
    <i r="1">
      <x v="6"/>
    </i>
    <i r="1">
      <x v="10"/>
    </i>
    <i r="1">
      <x v="12"/>
    </i>
    <i r="1">
      <x v="14"/>
    </i>
    <i r="1">
      <x v="16"/>
    </i>
    <i r="1">
      <x v="17"/>
    </i>
    <i r="1">
      <x v="19"/>
    </i>
    <i r="1">
      <x v="20"/>
    </i>
    <i>
      <x v="1"/>
    </i>
    <i r="1">
      <x v="9"/>
    </i>
    <i r="1">
      <x v="12"/>
    </i>
    <i r="1">
      <x v="18"/>
    </i>
    <i>
      <x v="2"/>
    </i>
    <i r="1">
      <x/>
    </i>
    <i r="1">
      <x v="1"/>
    </i>
    <i r="1">
      <x v="10"/>
    </i>
    <i r="1">
      <x v="13"/>
    </i>
    <i r="1">
      <x v="14"/>
    </i>
    <i>
      <x v="3"/>
    </i>
    <i r="1">
      <x v="3"/>
    </i>
    <i r="1">
      <x v="7"/>
    </i>
    <i r="1">
      <x v="8"/>
    </i>
    <i>
      <x v="4"/>
    </i>
    <i r="1">
      <x/>
    </i>
    <i r="1">
      <x v="3"/>
    </i>
    <i r="1">
      <x v="4"/>
    </i>
    <i r="1">
      <x v="7"/>
    </i>
    <i r="1">
      <x v="8"/>
    </i>
    <i r="1">
      <x v="10"/>
    </i>
    <i r="1">
      <x v="11"/>
    </i>
    <i r="1">
      <x v="15"/>
    </i>
    <i r="1">
      <x v="17"/>
    </i>
    <i t="grand">
      <x/>
    </i>
  </rowItems>
  <colItems count="1">
    <i/>
  </colItems>
  <dataFields count="1">
    <dataField name="INDICADORES" fld="7" subtotal="count" baseField="0" baseItem="0"/>
  </dataFields>
  <formats count="34">
    <format dxfId="33">
      <pivotArea collapsedLevelsAreSubtotals="1" fieldPosition="0">
        <references count="1">
          <reference field="6" count="1">
            <x v="0"/>
          </reference>
        </references>
      </pivotArea>
    </format>
    <format dxfId="32">
      <pivotArea collapsedLevelsAreSubtotals="1" fieldPosition="0">
        <references count="2">
          <reference field="6" count="1" selected="0">
            <x v="0"/>
          </reference>
          <reference field="7" count="10">
            <x v="2"/>
            <x v="5"/>
            <x v="6"/>
            <x v="10"/>
            <x v="12"/>
            <x v="14"/>
            <x v="16"/>
            <x v="17"/>
            <x v="19"/>
            <x v="20"/>
          </reference>
        </references>
      </pivotArea>
    </format>
    <format dxfId="31">
      <pivotArea collapsedLevelsAreSubtotals="1" fieldPosition="0">
        <references count="1">
          <reference field="6" count="1">
            <x v="1"/>
          </reference>
        </references>
      </pivotArea>
    </format>
    <format dxfId="30">
      <pivotArea collapsedLevelsAreSubtotals="1" fieldPosition="0">
        <references count="2">
          <reference field="6" count="1" selected="0">
            <x v="1"/>
          </reference>
          <reference field="7" count="3">
            <x v="9"/>
            <x v="12"/>
            <x v="18"/>
          </reference>
        </references>
      </pivotArea>
    </format>
    <format dxfId="29">
      <pivotArea collapsedLevelsAreSubtotals="1" fieldPosition="0">
        <references count="1">
          <reference field="6" count="1">
            <x v="2"/>
          </reference>
        </references>
      </pivotArea>
    </format>
    <format dxfId="28">
      <pivotArea collapsedLevelsAreSubtotals="1" fieldPosition="0">
        <references count="2">
          <reference field="6" count="1" selected="0">
            <x v="2"/>
          </reference>
          <reference field="7" count="5">
            <x v="0"/>
            <x v="1"/>
            <x v="10"/>
            <x v="13"/>
            <x v="14"/>
          </reference>
        </references>
      </pivotArea>
    </format>
    <format dxfId="27">
      <pivotArea collapsedLevelsAreSubtotals="1" fieldPosition="0">
        <references count="1">
          <reference field="6" count="1">
            <x v="3"/>
          </reference>
        </references>
      </pivotArea>
    </format>
    <format dxfId="26">
      <pivotArea collapsedLevelsAreSubtotals="1" fieldPosition="0">
        <references count="2">
          <reference field="6" count="1" selected="0">
            <x v="3"/>
          </reference>
          <reference field="7" count="3">
            <x v="3"/>
            <x v="7"/>
            <x v="8"/>
          </reference>
        </references>
      </pivotArea>
    </format>
    <format dxfId="25">
      <pivotArea collapsedLevelsAreSubtotals="1" fieldPosition="0">
        <references count="1">
          <reference field="6" count="1">
            <x v="4"/>
          </reference>
        </references>
      </pivotArea>
    </format>
    <format dxfId="24">
      <pivotArea collapsedLevelsAreSubtotals="1" fieldPosition="0">
        <references count="2">
          <reference field="6" count="1" selected="0">
            <x v="4"/>
          </reference>
          <reference field="7" count="9">
            <x v="0"/>
            <x v="3"/>
            <x v="4"/>
            <x v="7"/>
            <x v="8"/>
            <x v="10"/>
            <x v="11"/>
            <x v="15"/>
            <x v="17"/>
          </reference>
        </references>
      </pivotArea>
    </format>
    <format dxfId="23">
      <pivotArea dataOnly="0" labelOnly="1" fieldPosition="0">
        <references count="1">
          <reference field="6" count="0"/>
        </references>
      </pivotArea>
    </format>
    <format dxfId="22">
      <pivotArea dataOnly="0" labelOnly="1" fieldPosition="0">
        <references count="2">
          <reference field="6" count="1" selected="0">
            <x v="0"/>
          </reference>
          <reference field="7" count="10">
            <x v="2"/>
            <x v="5"/>
            <x v="6"/>
            <x v="10"/>
            <x v="12"/>
            <x v="14"/>
            <x v="16"/>
            <x v="17"/>
            <x v="19"/>
            <x v="20"/>
          </reference>
        </references>
      </pivotArea>
    </format>
    <format dxfId="21">
      <pivotArea dataOnly="0" labelOnly="1" fieldPosition="0">
        <references count="2">
          <reference field="6" count="1" selected="0">
            <x v="1"/>
          </reference>
          <reference field="7" count="3">
            <x v="9"/>
            <x v="12"/>
            <x v="18"/>
          </reference>
        </references>
      </pivotArea>
    </format>
    <format dxfId="20">
      <pivotArea dataOnly="0" labelOnly="1" fieldPosition="0">
        <references count="2">
          <reference field="6" count="1" selected="0">
            <x v="2"/>
          </reference>
          <reference field="7" count="5">
            <x v="0"/>
            <x v="1"/>
            <x v="10"/>
            <x v="13"/>
            <x v="14"/>
          </reference>
        </references>
      </pivotArea>
    </format>
    <format dxfId="19">
      <pivotArea dataOnly="0" labelOnly="1" fieldPosition="0">
        <references count="2">
          <reference field="6" count="1" selected="0">
            <x v="3"/>
          </reference>
          <reference field="7" count="3">
            <x v="3"/>
            <x v="7"/>
            <x v="8"/>
          </reference>
        </references>
      </pivotArea>
    </format>
    <format dxfId="18">
      <pivotArea dataOnly="0" labelOnly="1" fieldPosition="0">
        <references count="2">
          <reference field="6" count="1" selected="0">
            <x v="4"/>
          </reference>
          <reference field="7" count="9">
            <x v="0"/>
            <x v="3"/>
            <x v="4"/>
            <x v="7"/>
            <x v="8"/>
            <x v="10"/>
            <x v="11"/>
            <x v="15"/>
            <x v="17"/>
          </reference>
        </references>
      </pivotArea>
    </format>
    <format dxfId="17">
      <pivotArea collapsedLevelsAreSubtotals="1" fieldPosition="0">
        <references count="1">
          <reference field="6" count="1">
            <x v="0"/>
          </reference>
        </references>
      </pivotArea>
    </format>
    <format dxfId="16">
      <pivotArea collapsedLevelsAreSubtotals="1" fieldPosition="0">
        <references count="2">
          <reference field="6" count="1" selected="0">
            <x v="0"/>
          </reference>
          <reference field="7" count="10">
            <x v="2"/>
            <x v="5"/>
            <x v="6"/>
            <x v="10"/>
            <x v="12"/>
            <x v="14"/>
            <x v="16"/>
            <x v="17"/>
            <x v="19"/>
            <x v="20"/>
          </reference>
        </references>
      </pivotArea>
    </format>
    <format dxfId="15">
      <pivotArea collapsedLevelsAreSubtotals="1" fieldPosition="0">
        <references count="1">
          <reference field="6" count="1">
            <x v="1"/>
          </reference>
        </references>
      </pivotArea>
    </format>
    <format dxfId="14">
      <pivotArea collapsedLevelsAreSubtotals="1" fieldPosition="0">
        <references count="2">
          <reference field="6" count="1" selected="0">
            <x v="1"/>
          </reference>
          <reference field="7" count="3">
            <x v="9"/>
            <x v="12"/>
            <x v="18"/>
          </reference>
        </references>
      </pivotArea>
    </format>
    <format dxfId="13">
      <pivotArea collapsedLevelsAreSubtotals="1" fieldPosition="0">
        <references count="1">
          <reference field="6" count="1">
            <x v="2"/>
          </reference>
        </references>
      </pivotArea>
    </format>
    <format dxfId="12">
      <pivotArea collapsedLevelsAreSubtotals="1" fieldPosition="0">
        <references count="2">
          <reference field="6" count="1" selected="0">
            <x v="2"/>
          </reference>
          <reference field="7" count="5">
            <x v="0"/>
            <x v="1"/>
            <x v="10"/>
            <x v="13"/>
            <x v="14"/>
          </reference>
        </references>
      </pivotArea>
    </format>
    <format dxfId="11">
      <pivotArea collapsedLevelsAreSubtotals="1" fieldPosition="0">
        <references count="1">
          <reference field="6" count="1">
            <x v="3"/>
          </reference>
        </references>
      </pivotArea>
    </format>
    <format dxfId="10">
      <pivotArea collapsedLevelsAreSubtotals="1" fieldPosition="0">
        <references count="2">
          <reference field="6" count="1" selected="0">
            <x v="3"/>
          </reference>
          <reference field="7" count="3">
            <x v="3"/>
            <x v="7"/>
            <x v="8"/>
          </reference>
        </references>
      </pivotArea>
    </format>
    <format dxfId="9">
      <pivotArea collapsedLevelsAreSubtotals="1" fieldPosition="0">
        <references count="1">
          <reference field="6" count="1">
            <x v="4"/>
          </reference>
        </references>
      </pivotArea>
    </format>
    <format dxfId="8">
      <pivotArea collapsedLevelsAreSubtotals="1" fieldPosition="0">
        <references count="2">
          <reference field="6" count="1" selected="0">
            <x v="4"/>
          </reference>
          <reference field="7" count="9">
            <x v="0"/>
            <x v="3"/>
            <x v="4"/>
            <x v="7"/>
            <x v="8"/>
            <x v="10"/>
            <x v="11"/>
            <x v="15"/>
            <x v="17"/>
          </reference>
        </references>
      </pivotArea>
    </format>
    <format dxfId="7">
      <pivotArea dataOnly="0" labelOnly="1" fieldPosition="0">
        <references count="1">
          <reference field="6" count="0"/>
        </references>
      </pivotArea>
    </format>
    <format dxfId="6">
      <pivotArea dataOnly="0" labelOnly="1" fieldPosition="0">
        <references count="2">
          <reference field="6" count="1" selected="0">
            <x v="0"/>
          </reference>
          <reference field="7" count="10">
            <x v="2"/>
            <x v="5"/>
            <x v="6"/>
            <x v="10"/>
            <x v="12"/>
            <x v="14"/>
            <x v="16"/>
            <x v="17"/>
            <x v="19"/>
            <x v="20"/>
          </reference>
        </references>
      </pivotArea>
    </format>
    <format dxfId="5">
      <pivotArea dataOnly="0" labelOnly="1" fieldPosition="0">
        <references count="2">
          <reference field="6" count="1" selected="0">
            <x v="1"/>
          </reference>
          <reference field="7" count="3">
            <x v="9"/>
            <x v="12"/>
            <x v="18"/>
          </reference>
        </references>
      </pivotArea>
    </format>
    <format dxfId="4">
      <pivotArea dataOnly="0" labelOnly="1" fieldPosition="0">
        <references count="2">
          <reference field="6" count="1" selected="0">
            <x v="2"/>
          </reference>
          <reference field="7" count="5">
            <x v="0"/>
            <x v="1"/>
            <x v="10"/>
            <x v="13"/>
            <x v="14"/>
          </reference>
        </references>
      </pivotArea>
    </format>
    <format dxfId="3">
      <pivotArea dataOnly="0" labelOnly="1" fieldPosition="0">
        <references count="2">
          <reference field="6" count="1" selected="0">
            <x v="3"/>
          </reference>
          <reference field="7" count="3">
            <x v="3"/>
            <x v="7"/>
            <x v="8"/>
          </reference>
        </references>
      </pivotArea>
    </format>
    <format dxfId="2">
      <pivotArea dataOnly="0" labelOnly="1" fieldPosition="0">
        <references count="2">
          <reference field="6" count="1" selected="0">
            <x v="4"/>
          </reference>
          <reference field="7" count="9">
            <x v="0"/>
            <x v="3"/>
            <x v="4"/>
            <x v="7"/>
            <x v="8"/>
            <x v="10"/>
            <x v="11"/>
            <x v="15"/>
            <x v="17"/>
          </reference>
        </references>
      </pivotArea>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01CD28-C0EC-45E2-BDA6-20860766BB6C}"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11" firstHeaderRow="1" firstDataRow="1" firstDataCol="1"/>
  <pivotFields count="31">
    <pivotField showAll="0"/>
    <pivotField showAll="0"/>
    <pivotField showAll="0"/>
    <pivotField showAll="0"/>
    <pivotField showAll="0"/>
    <pivotField axis="axisRow" showAll="0">
      <items count="4">
        <item x="0"/>
        <item x="1"/>
        <item x="2"/>
        <item t="default"/>
      </items>
    </pivotField>
    <pivotField axis="axisRow" dataField="1" showAll="0">
      <items count="6">
        <item x="2"/>
        <item x="4"/>
        <item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
    <field x="6"/>
  </rowFields>
  <rowItems count="9">
    <i>
      <x/>
    </i>
    <i r="1">
      <x v="4"/>
    </i>
    <i>
      <x v="1"/>
    </i>
    <i r="1">
      <x v="2"/>
    </i>
    <i r="1">
      <x v="3"/>
    </i>
    <i>
      <x v="2"/>
    </i>
    <i r="1">
      <x/>
    </i>
    <i r="1">
      <x v="1"/>
    </i>
    <i t="grand">
      <x/>
    </i>
  </rowItems>
  <colItems count="1">
    <i/>
  </colItems>
  <dataFields count="1">
    <dataField name="INDICADORES" fld="6" subtotal="count" baseField="0" baseItem="0"/>
  </dataFields>
  <formats count="47">
    <format dxfId="80">
      <pivotArea collapsedLevelsAreSubtotals="1" fieldPosition="0">
        <references count="1">
          <reference field="5" count="1">
            <x v="0"/>
          </reference>
        </references>
      </pivotArea>
    </format>
    <format dxfId="79">
      <pivotArea collapsedLevelsAreSubtotals="1" fieldPosition="0">
        <references count="2">
          <reference field="5" count="1" selected="0">
            <x v="0"/>
          </reference>
          <reference field="6" count="1">
            <x v="4"/>
          </reference>
        </references>
      </pivotArea>
    </format>
    <format dxfId="78">
      <pivotArea collapsedLevelsAreSubtotals="1" fieldPosition="0">
        <references count="1">
          <reference field="5" count="1">
            <x v="1"/>
          </reference>
        </references>
      </pivotArea>
    </format>
    <format dxfId="77">
      <pivotArea collapsedLevelsAreSubtotals="1" fieldPosition="0">
        <references count="2">
          <reference field="5" count="1" selected="0">
            <x v="1"/>
          </reference>
          <reference field="6" count="2">
            <x v="2"/>
            <x v="3"/>
          </reference>
        </references>
      </pivotArea>
    </format>
    <format dxfId="76">
      <pivotArea collapsedLevelsAreSubtotals="1" fieldPosition="0">
        <references count="1">
          <reference field="5" count="1">
            <x v="2"/>
          </reference>
        </references>
      </pivotArea>
    </format>
    <format dxfId="75">
      <pivotArea collapsedLevelsAreSubtotals="1" fieldPosition="0">
        <references count="2">
          <reference field="5" count="1" selected="0">
            <x v="2"/>
          </reference>
          <reference field="6" count="2">
            <x v="0"/>
            <x v="1"/>
          </reference>
        </references>
      </pivotArea>
    </format>
    <format dxfId="74">
      <pivotArea collapsedLevelsAreSubtotals="1" fieldPosition="0">
        <references count="1">
          <reference field="5" count="1">
            <x v="0"/>
          </reference>
        </references>
      </pivotArea>
    </format>
    <format dxfId="73">
      <pivotArea collapsedLevelsAreSubtotals="1" fieldPosition="0">
        <references count="2">
          <reference field="5" count="1" selected="0">
            <x v="0"/>
          </reference>
          <reference field="6" count="1">
            <x v="4"/>
          </reference>
        </references>
      </pivotArea>
    </format>
    <format dxfId="72">
      <pivotArea collapsedLevelsAreSubtotals="1" fieldPosition="0">
        <references count="1">
          <reference field="5" count="1">
            <x v="1"/>
          </reference>
        </references>
      </pivotArea>
    </format>
    <format dxfId="71">
      <pivotArea collapsedLevelsAreSubtotals="1" fieldPosition="0">
        <references count="2">
          <reference field="5" count="1" selected="0">
            <x v="1"/>
          </reference>
          <reference field="6" count="2">
            <x v="2"/>
            <x v="3"/>
          </reference>
        </references>
      </pivotArea>
    </format>
    <format dxfId="70">
      <pivotArea collapsedLevelsAreSubtotals="1" fieldPosition="0">
        <references count="1">
          <reference field="5" count="1">
            <x v="2"/>
          </reference>
        </references>
      </pivotArea>
    </format>
    <format dxfId="69">
      <pivotArea collapsedLevelsAreSubtotals="1" fieldPosition="0">
        <references count="2">
          <reference field="5" count="1" selected="0">
            <x v="2"/>
          </reference>
          <reference field="6" count="2">
            <x v="0"/>
            <x v="1"/>
          </reference>
        </references>
      </pivotArea>
    </format>
    <format dxfId="68">
      <pivotArea grandRow="1" outline="0" collapsedLevelsAreSubtotals="1" fieldPosition="0"/>
    </format>
    <format dxfId="67">
      <pivotArea grandRow="1" outline="0" collapsedLevelsAreSubtotals="1" fieldPosition="0"/>
    </format>
    <format dxfId="66">
      <pivotArea dataOnly="0" labelOnly="1" fieldPosition="0">
        <references count="1">
          <reference field="5" count="0"/>
        </references>
      </pivotArea>
    </format>
    <format dxfId="65">
      <pivotArea dataOnly="0" labelOnly="1" fieldPosition="0">
        <references count="2">
          <reference field="5" count="1" selected="0">
            <x v="0"/>
          </reference>
          <reference field="6" count="1">
            <x v="4"/>
          </reference>
        </references>
      </pivotArea>
    </format>
    <format dxfId="64">
      <pivotArea dataOnly="0" labelOnly="1" fieldPosition="0">
        <references count="2">
          <reference field="5" count="1" selected="0">
            <x v="1"/>
          </reference>
          <reference field="6" count="2">
            <x v="2"/>
            <x v="3"/>
          </reference>
        </references>
      </pivotArea>
    </format>
    <format dxfId="63">
      <pivotArea dataOnly="0" labelOnly="1" fieldPosition="0">
        <references count="1">
          <reference field="6" count="0"/>
        </references>
      </pivotArea>
    </format>
    <format dxfId="62">
      <pivotArea dataOnly="0" labelOnly="1" fieldPosition="0">
        <references count="1">
          <reference field="5" count="0"/>
        </references>
      </pivotArea>
    </format>
    <format dxfId="61">
      <pivotArea dataOnly="0" labelOnly="1" fieldPosition="0">
        <references count="2">
          <reference field="5" count="1" selected="0">
            <x v="0"/>
          </reference>
          <reference field="6" count="1">
            <x v="4"/>
          </reference>
        </references>
      </pivotArea>
    </format>
    <format dxfId="60">
      <pivotArea dataOnly="0" labelOnly="1" fieldPosition="0">
        <references count="2">
          <reference field="5" count="1" selected="0">
            <x v="1"/>
          </reference>
          <reference field="6" count="2">
            <x v="2"/>
            <x v="3"/>
          </reference>
        </references>
      </pivotArea>
    </format>
    <format dxfId="59">
      <pivotArea collapsedLevelsAreSubtotals="1" fieldPosition="0">
        <references count="1">
          <reference field="5" count="1">
            <x v="0"/>
          </reference>
        </references>
      </pivotArea>
    </format>
    <format dxfId="58">
      <pivotArea collapsedLevelsAreSubtotals="1" fieldPosition="0">
        <references count="2">
          <reference field="5" count="1" selected="0">
            <x v="0"/>
          </reference>
          <reference field="6" count="1">
            <x v="4"/>
          </reference>
        </references>
      </pivotArea>
    </format>
    <format dxfId="57">
      <pivotArea collapsedLevelsAreSubtotals="1" fieldPosition="0">
        <references count="1">
          <reference field="5" count="1">
            <x v="1"/>
          </reference>
        </references>
      </pivotArea>
    </format>
    <format dxfId="56">
      <pivotArea collapsedLevelsAreSubtotals="1" fieldPosition="0">
        <references count="2">
          <reference field="5" count="1" selected="0">
            <x v="1"/>
          </reference>
          <reference field="6" count="2">
            <x v="2"/>
            <x v="3"/>
          </reference>
        </references>
      </pivotArea>
    </format>
    <format dxfId="55">
      <pivotArea collapsedLevelsAreSubtotals="1" fieldPosition="0">
        <references count="1">
          <reference field="5" count="1">
            <x v="2"/>
          </reference>
        </references>
      </pivotArea>
    </format>
    <format dxfId="54">
      <pivotArea collapsedLevelsAreSubtotals="1" fieldPosition="0">
        <references count="2">
          <reference field="5" count="1" selected="0">
            <x v="2"/>
          </reference>
          <reference field="6" count="2">
            <x v="0"/>
            <x v="1"/>
          </reference>
        </references>
      </pivotArea>
    </format>
    <format dxfId="53">
      <pivotArea collapsedLevelsAreSubtotals="1" fieldPosition="0">
        <references count="1">
          <reference field="5" count="1">
            <x v="0"/>
          </reference>
        </references>
      </pivotArea>
    </format>
    <format dxfId="52">
      <pivotArea collapsedLevelsAreSubtotals="1" fieldPosition="0">
        <references count="2">
          <reference field="5" count="1" selected="0">
            <x v="0"/>
          </reference>
          <reference field="6" count="1">
            <x v="4"/>
          </reference>
        </references>
      </pivotArea>
    </format>
    <format dxfId="51">
      <pivotArea collapsedLevelsAreSubtotals="1" fieldPosition="0">
        <references count="1">
          <reference field="5" count="1">
            <x v="1"/>
          </reference>
        </references>
      </pivotArea>
    </format>
    <format dxfId="50">
      <pivotArea collapsedLevelsAreSubtotals="1" fieldPosition="0">
        <references count="2">
          <reference field="5" count="1" selected="0">
            <x v="1"/>
          </reference>
          <reference field="6" count="2">
            <x v="2"/>
            <x v="3"/>
          </reference>
        </references>
      </pivotArea>
    </format>
    <format dxfId="49">
      <pivotArea collapsedLevelsAreSubtotals="1" fieldPosition="0">
        <references count="1">
          <reference field="5" count="1">
            <x v="2"/>
          </reference>
        </references>
      </pivotArea>
    </format>
    <format dxfId="48">
      <pivotArea collapsedLevelsAreSubtotals="1" fieldPosition="0">
        <references count="2">
          <reference field="5" count="1" selected="0">
            <x v="2"/>
          </reference>
          <reference field="6" count="2">
            <x v="0"/>
            <x v="1"/>
          </reference>
        </references>
      </pivotArea>
    </format>
    <format dxfId="47">
      <pivotArea dataOnly="0" labelOnly="1" fieldPosition="0">
        <references count="1">
          <reference field="5" count="0"/>
        </references>
      </pivotArea>
    </format>
    <format dxfId="46">
      <pivotArea dataOnly="0" labelOnly="1" fieldPosition="0">
        <references count="2">
          <reference field="5" count="1" selected="0">
            <x v="0"/>
          </reference>
          <reference field="6" count="1">
            <x v="4"/>
          </reference>
        </references>
      </pivotArea>
    </format>
    <format dxfId="45">
      <pivotArea dataOnly="0" labelOnly="1" fieldPosition="0">
        <references count="2">
          <reference field="5" count="1" selected="0">
            <x v="1"/>
          </reference>
          <reference field="6" count="2">
            <x v="2"/>
            <x v="3"/>
          </reference>
        </references>
      </pivotArea>
    </format>
    <format dxfId="44">
      <pivotArea dataOnly="0" labelOnly="1" fieldPosition="0">
        <references count="2">
          <reference field="5" count="1" selected="0">
            <x v="2"/>
          </reference>
          <reference field="6" count="2">
            <x v="0"/>
            <x v="1"/>
          </reference>
        </references>
      </pivotArea>
    </format>
    <format dxfId="43">
      <pivotArea collapsedLevelsAreSubtotals="1" fieldPosition="0">
        <references count="1">
          <reference field="5" count="1">
            <x v="0"/>
          </reference>
        </references>
      </pivotArea>
    </format>
    <format dxfId="42">
      <pivotArea collapsedLevelsAreSubtotals="1" fieldPosition="0">
        <references count="2">
          <reference field="5" count="1" selected="0">
            <x v="0"/>
          </reference>
          <reference field="6" count="1">
            <x v="4"/>
          </reference>
        </references>
      </pivotArea>
    </format>
    <format dxfId="41">
      <pivotArea collapsedLevelsAreSubtotals="1" fieldPosition="0">
        <references count="1">
          <reference field="5" count="1">
            <x v="1"/>
          </reference>
        </references>
      </pivotArea>
    </format>
    <format dxfId="40">
      <pivotArea collapsedLevelsAreSubtotals="1" fieldPosition="0">
        <references count="2">
          <reference field="5" count="1" selected="0">
            <x v="1"/>
          </reference>
          <reference field="6" count="2">
            <x v="2"/>
            <x v="3"/>
          </reference>
        </references>
      </pivotArea>
    </format>
    <format dxfId="39">
      <pivotArea collapsedLevelsAreSubtotals="1" fieldPosition="0">
        <references count="1">
          <reference field="5" count="1">
            <x v="2"/>
          </reference>
        </references>
      </pivotArea>
    </format>
    <format dxfId="38">
      <pivotArea collapsedLevelsAreSubtotals="1" fieldPosition="0">
        <references count="2">
          <reference field="5" count="1" selected="0">
            <x v="2"/>
          </reference>
          <reference field="6" count="2">
            <x v="0"/>
            <x v="1"/>
          </reference>
        </references>
      </pivotArea>
    </format>
    <format dxfId="37">
      <pivotArea dataOnly="0" labelOnly="1" fieldPosition="0">
        <references count="1">
          <reference field="5" count="0"/>
        </references>
      </pivotArea>
    </format>
    <format dxfId="36">
      <pivotArea dataOnly="0" labelOnly="1" fieldPosition="0">
        <references count="2">
          <reference field="5" count="1" selected="0">
            <x v="0"/>
          </reference>
          <reference field="6" count="1">
            <x v="4"/>
          </reference>
        </references>
      </pivotArea>
    </format>
    <format dxfId="35">
      <pivotArea dataOnly="0" labelOnly="1" fieldPosition="0">
        <references count="2">
          <reference field="5" count="1" selected="0">
            <x v="1"/>
          </reference>
          <reference field="6" count="2">
            <x v="2"/>
            <x v="3"/>
          </reference>
        </references>
      </pivotArea>
    </format>
    <format dxfId="34">
      <pivotArea dataOnly="0" labelOnly="1" fieldPosition="0">
        <references count="2">
          <reference field="5" count="1" selected="0">
            <x v="2"/>
          </reference>
          <reference field="6"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liliana.boton@anh.gov.co" TargetMode="External"/><Relationship Id="rId21" Type="http://schemas.openxmlformats.org/officeDocument/2006/relationships/hyperlink" Target="mailto:juan.florez@anh.gov.co" TargetMode="External"/><Relationship Id="rId34" Type="http://schemas.openxmlformats.org/officeDocument/2006/relationships/hyperlink" Target="mailto:claudia.alvarez@anh.gov.co" TargetMode="External"/><Relationship Id="rId42" Type="http://schemas.openxmlformats.org/officeDocument/2006/relationships/hyperlink" Target="mailto:jorge.sanabria@anh.gov.co" TargetMode="External"/><Relationship Id="rId47" Type="http://schemas.openxmlformats.org/officeDocument/2006/relationships/hyperlink" Target="mailto:sandra.ramirez@anh.gov.co" TargetMode="External"/><Relationship Id="rId50" Type="http://schemas.openxmlformats.org/officeDocument/2006/relationships/hyperlink" Target="mailto:sandra.ramirez@anh.gov.co" TargetMode="External"/><Relationship Id="rId55" Type="http://schemas.openxmlformats.org/officeDocument/2006/relationships/hyperlink" Target="mailto:sandra.ramirez@anh.gov.co" TargetMode="External"/><Relationship Id="rId63" Type="http://schemas.openxmlformats.org/officeDocument/2006/relationships/hyperlink" Target="mailto:nasly.maldonado@anh.gov.co" TargetMode="External"/><Relationship Id="rId68" Type="http://schemas.openxmlformats.org/officeDocument/2006/relationships/drawing" Target="../drawings/drawing1.xml"/><Relationship Id="rId7" Type="http://schemas.openxmlformats.org/officeDocument/2006/relationships/hyperlink" Target="mailto:magali.duque@anh.gov.co" TargetMode="External"/><Relationship Id="rId2" Type="http://schemas.openxmlformats.org/officeDocument/2006/relationships/hyperlink" Target="mailto:pedro.rojas@anh.gov.co" TargetMode="External"/><Relationship Id="rId16" Type="http://schemas.openxmlformats.org/officeDocument/2006/relationships/hyperlink" Target="mailto:sandra.ramirez@anh.gov.co" TargetMode="External"/><Relationship Id="rId29" Type="http://schemas.openxmlformats.org/officeDocument/2006/relationships/hyperlink" Target="mailto:juan.pote@anh.gov.co" TargetMode="External"/><Relationship Id="rId11" Type="http://schemas.openxmlformats.org/officeDocument/2006/relationships/hyperlink" Target="mailto:eduardo.rodriguez@anh.gov.co" TargetMode="External"/><Relationship Id="rId24" Type="http://schemas.openxmlformats.org/officeDocument/2006/relationships/hyperlink" Target="mailto:arbey.avendano@anh.gov.co" TargetMode="External"/><Relationship Id="rId32" Type="http://schemas.openxmlformats.org/officeDocument/2006/relationships/hyperlink" Target="mailto:claudia.alvarez@anh.gov.co" TargetMode="External"/><Relationship Id="rId37" Type="http://schemas.openxmlformats.org/officeDocument/2006/relationships/hyperlink" Target="mailto:claudia.alvarez@anh.gov.co" TargetMode="External"/><Relationship Id="rId40" Type="http://schemas.openxmlformats.org/officeDocument/2006/relationships/hyperlink" Target="mailto:claudia.alvarez@anh.gov.co" TargetMode="External"/><Relationship Id="rId45" Type="http://schemas.openxmlformats.org/officeDocument/2006/relationships/hyperlink" Target="mailto:sandra.ramirez@anh.gov.co" TargetMode="External"/><Relationship Id="rId53" Type="http://schemas.openxmlformats.org/officeDocument/2006/relationships/hyperlink" Target="mailto:sandra.ramirez@anh.gov.co" TargetMode="External"/><Relationship Id="rId58" Type="http://schemas.openxmlformats.org/officeDocument/2006/relationships/hyperlink" Target="mailto:sandra.ramirez@anh.gov.co" TargetMode="External"/><Relationship Id="rId66" Type="http://schemas.openxmlformats.org/officeDocument/2006/relationships/hyperlink" Target="mailto:arbey.avendano@anh.gov.co" TargetMode="External"/><Relationship Id="rId5" Type="http://schemas.openxmlformats.org/officeDocument/2006/relationships/hyperlink" Target="mailto:pablo.diaz@anh.gov.co" TargetMode="External"/><Relationship Id="rId61" Type="http://schemas.openxmlformats.org/officeDocument/2006/relationships/hyperlink" Target="mailto:rosario.ramos@anh.gov.co" TargetMode="External"/><Relationship Id="rId19" Type="http://schemas.openxmlformats.org/officeDocument/2006/relationships/hyperlink" Target="mailto:marta.uribe@anh.gov.co" TargetMode="External"/><Relationship Id="rId14" Type="http://schemas.openxmlformats.org/officeDocument/2006/relationships/hyperlink" Target="mailto:eduardo.rodriguez@anh.gov.co" TargetMode="External"/><Relationship Id="rId22" Type="http://schemas.openxmlformats.org/officeDocument/2006/relationships/hyperlink" Target="mailto:liliana.boton@anh.gov.co" TargetMode="External"/><Relationship Id="rId27" Type="http://schemas.openxmlformats.org/officeDocument/2006/relationships/hyperlink" Target="mailto:liliana.boton@anh.gov.co" TargetMode="External"/><Relationship Id="rId30" Type="http://schemas.openxmlformats.org/officeDocument/2006/relationships/hyperlink" Target="mailto:jorge.sanabria@anh.gov.co" TargetMode="External"/><Relationship Id="rId35" Type="http://schemas.openxmlformats.org/officeDocument/2006/relationships/hyperlink" Target="mailto:claudia.alvarez@anh.gov.co" TargetMode="External"/><Relationship Id="rId43" Type="http://schemas.openxmlformats.org/officeDocument/2006/relationships/hyperlink" Target="https://www.anh.gov.co/documents/25671/Informe_de_medici%C3%B3n_y_percepci%C3%B3n_ciudadana_2024.pdf" TargetMode="External"/><Relationship Id="rId48" Type="http://schemas.openxmlformats.org/officeDocument/2006/relationships/hyperlink" Target="mailto:sandra.ramirez@anh.gov.co" TargetMode="External"/><Relationship Id="rId56" Type="http://schemas.openxmlformats.org/officeDocument/2006/relationships/hyperlink" Target="mailto:sandra.ramirez@anh.gov.co" TargetMode="External"/><Relationship Id="rId64" Type="http://schemas.openxmlformats.org/officeDocument/2006/relationships/hyperlink" Target="mailto:nasly.maldonado@anh.gov.co" TargetMode="External"/><Relationship Id="rId8" Type="http://schemas.openxmlformats.org/officeDocument/2006/relationships/hyperlink" Target="mailto:cristian.vargas@anh.gov.co" TargetMode="External"/><Relationship Id="rId51" Type="http://schemas.openxmlformats.org/officeDocument/2006/relationships/hyperlink" Target="mailto:sandra.ramirez@anh.gov.co" TargetMode="External"/><Relationship Id="rId3" Type="http://schemas.openxmlformats.org/officeDocument/2006/relationships/hyperlink" Target="mailto:pedro.rojas@anh.gov.co" TargetMode="External"/><Relationship Id="rId12" Type="http://schemas.openxmlformats.org/officeDocument/2006/relationships/hyperlink" Target="mailto:eduardo.rodriguez@anh.gov.co" TargetMode="External"/><Relationship Id="rId17" Type="http://schemas.openxmlformats.org/officeDocument/2006/relationships/hyperlink" Target="mailto:pablo.diaz@anh.gov.co" TargetMode="External"/><Relationship Id="rId25" Type="http://schemas.openxmlformats.org/officeDocument/2006/relationships/hyperlink" Target="mailto:liliana.boton@anh.gov.co" TargetMode="External"/><Relationship Id="rId33" Type="http://schemas.openxmlformats.org/officeDocument/2006/relationships/hyperlink" Target="mailto:claudia.alvarez@anh.gov.co" TargetMode="External"/><Relationship Id="rId38" Type="http://schemas.openxmlformats.org/officeDocument/2006/relationships/hyperlink" Target="mailto:claudia.alvarez@anh.gov.co" TargetMode="External"/><Relationship Id="rId46" Type="http://schemas.openxmlformats.org/officeDocument/2006/relationships/hyperlink" Target="mailto:sandra.ramirez@anh.gov.co" TargetMode="External"/><Relationship Id="rId59" Type="http://schemas.openxmlformats.org/officeDocument/2006/relationships/hyperlink" Target="mailto:sandra.ramirez@anh.gov.co" TargetMode="External"/><Relationship Id="rId67" Type="http://schemas.openxmlformats.org/officeDocument/2006/relationships/printerSettings" Target="../printerSettings/printerSettings1.bin"/><Relationship Id="rId20" Type="http://schemas.openxmlformats.org/officeDocument/2006/relationships/hyperlink" Target="mailto:marta.uribe@anh.gov.co" TargetMode="External"/><Relationship Id="rId41" Type="http://schemas.openxmlformats.org/officeDocument/2006/relationships/hyperlink" Target="mailto:jorge.sanabria@anh.gov.co" TargetMode="External"/><Relationship Id="rId54" Type="http://schemas.openxmlformats.org/officeDocument/2006/relationships/hyperlink" Target="mailto:sandra.ramirez@anh.gov.co" TargetMode="External"/><Relationship Id="rId62" Type="http://schemas.openxmlformats.org/officeDocument/2006/relationships/hyperlink" Target="mailto:nasly.maldonado@anh.gov.co" TargetMode="External"/><Relationship Id="rId1" Type="http://schemas.openxmlformats.org/officeDocument/2006/relationships/hyperlink" Target="mailto:pedro.rojas@anh.gov.co" TargetMode="External"/><Relationship Id="rId6" Type="http://schemas.openxmlformats.org/officeDocument/2006/relationships/hyperlink" Target="mailto:carolina.hernandez@anh.gov.co" TargetMode="External"/><Relationship Id="rId15" Type="http://schemas.openxmlformats.org/officeDocument/2006/relationships/hyperlink" Target="mailto:eduardo.rodriguez@anh.gov.co" TargetMode="External"/><Relationship Id="rId23" Type="http://schemas.openxmlformats.org/officeDocument/2006/relationships/hyperlink" Target="mailto:liliana.boton@anh.gov.co" TargetMode="External"/><Relationship Id="rId28" Type="http://schemas.openxmlformats.org/officeDocument/2006/relationships/hyperlink" Target="mailto:liliana.boton@anh.gov.co" TargetMode="External"/><Relationship Id="rId36" Type="http://schemas.openxmlformats.org/officeDocument/2006/relationships/hyperlink" Target="mailto:claudia.alvarez@anh.gov.co" TargetMode="External"/><Relationship Id="rId49" Type="http://schemas.openxmlformats.org/officeDocument/2006/relationships/hyperlink" Target="mailto:sandra.ramirez@anh.gov.co" TargetMode="External"/><Relationship Id="rId57" Type="http://schemas.openxmlformats.org/officeDocument/2006/relationships/hyperlink" Target="mailto:sandra.ramirez@anh.gov.co" TargetMode="External"/><Relationship Id="rId10" Type="http://schemas.openxmlformats.org/officeDocument/2006/relationships/hyperlink" Target="mailto:eduardo.rodriguez@anh.gov.co" TargetMode="External"/><Relationship Id="rId31" Type="http://schemas.openxmlformats.org/officeDocument/2006/relationships/hyperlink" Target="mailto:claudia.alvarez@anh.gov.co" TargetMode="External"/><Relationship Id="rId44" Type="http://schemas.openxmlformats.org/officeDocument/2006/relationships/hyperlink" Target="mailto:diana.rojas@anh.gov.co" TargetMode="External"/><Relationship Id="rId52" Type="http://schemas.openxmlformats.org/officeDocument/2006/relationships/hyperlink" Target="mailto:sandra.ramirez@anh.gov.co" TargetMode="External"/><Relationship Id="rId60" Type="http://schemas.openxmlformats.org/officeDocument/2006/relationships/hyperlink" Target="mailto:sandra.ramirez@anh.gov.co" TargetMode="External"/><Relationship Id="rId65" Type="http://schemas.openxmlformats.org/officeDocument/2006/relationships/hyperlink" Target="mailto:nasly.maldonado@anh.gov.co" TargetMode="External"/><Relationship Id="rId4" Type="http://schemas.openxmlformats.org/officeDocument/2006/relationships/hyperlink" Target="mailto:pedro.rojas@anh.gov.co" TargetMode="External"/><Relationship Id="rId9" Type="http://schemas.openxmlformats.org/officeDocument/2006/relationships/hyperlink" Target="mailto:cristian.vargas@anh.gov.co" TargetMode="External"/><Relationship Id="rId13" Type="http://schemas.openxmlformats.org/officeDocument/2006/relationships/hyperlink" Target="mailto:eduardo.rodriguez@anh.gov.co" TargetMode="External"/><Relationship Id="rId18" Type="http://schemas.openxmlformats.org/officeDocument/2006/relationships/hyperlink" Target="mailto:pablo.diaz@anh.gov.co" TargetMode="External"/><Relationship Id="rId39" Type="http://schemas.openxmlformats.org/officeDocument/2006/relationships/hyperlink" Target="mailto:claudia.alvarez@anh.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3372-8B5D-4573-A2A6-BB18A6C6B9F1}">
  <dimension ref="A3:A30"/>
  <sheetViews>
    <sheetView topLeftCell="A25" workbookViewId="0">
      <selection activeCell="A7" sqref="A7"/>
    </sheetView>
  </sheetViews>
  <sheetFormatPr baseColWidth="10" defaultRowHeight="15" x14ac:dyDescent="0.25"/>
  <cols>
    <col min="1" max="1" width="59.85546875" bestFit="1" customWidth="1"/>
  </cols>
  <sheetData>
    <row r="3" spans="1:1" x14ac:dyDescent="0.25">
      <c r="A3" s="8" t="s">
        <v>120</v>
      </c>
    </row>
    <row r="4" spans="1:1" x14ac:dyDescent="0.25">
      <c r="A4" s="1" t="s">
        <v>72</v>
      </c>
    </row>
    <row r="5" spans="1:1" x14ac:dyDescent="0.25">
      <c r="A5" s="35" t="s">
        <v>72</v>
      </c>
    </row>
    <row r="6" spans="1:1" x14ac:dyDescent="0.25">
      <c r="A6" s="1" t="s">
        <v>41</v>
      </c>
    </row>
    <row r="7" spans="1:1" x14ac:dyDescent="0.25">
      <c r="A7" s="35" t="s">
        <v>41</v>
      </c>
    </row>
    <row r="8" spans="1:1" x14ac:dyDescent="0.25">
      <c r="A8" s="1" t="s">
        <v>80</v>
      </c>
    </row>
    <row r="9" spans="1:1" x14ac:dyDescent="0.25">
      <c r="A9" s="35" t="s">
        <v>30</v>
      </c>
    </row>
    <row r="10" spans="1:1" x14ac:dyDescent="0.25">
      <c r="A10" s="1" t="s">
        <v>22</v>
      </c>
    </row>
    <row r="11" spans="1:1" x14ac:dyDescent="0.25">
      <c r="A11" s="35" t="s">
        <v>124</v>
      </c>
    </row>
    <row r="12" spans="1:1" x14ac:dyDescent="0.25">
      <c r="A12" s="35" t="s">
        <v>123</v>
      </c>
    </row>
    <row r="13" spans="1:1" x14ac:dyDescent="0.25">
      <c r="A13" s="35" t="s">
        <v>30</v>
      </c>
    </row>
    <row r="14" spans="1:1" x14ac:dyDescent="0.25">
      <c r="A14" s="35" t="s">
        <v>23</v>
      </c>
    </row>
    <row r="15" spans="1:1" x14ac:dyDescent="0.25">
      <c r="A15" s="35" t="s">
        <v>37</v>
      </c>
    </row>
    <row r="16" spans="1:1" x14ac:dyDescent="0.25">
      <c r="A16" s="1" t="s">
        <v>42</v>
      </c>
    </row>
    <row r="17" spans="1:1" x14ac:dyDescent="0.25">
      <c r="A17" s="35" t="s">
        <v>150</v>
      </c>
    </row>
    <row r="18" spans="1:1" x14ac:dyDescent="0.25">
      <c r="A18" s="35" t="s">
        <v>151</v>
      </c>
    </row>
    <row r="19" spans="1:1" x14ac:dyDescent="0.25">
      <c r="A19" s="35" t="s">
        <v>152</v>
      </c>
    </row>
    <row r="20" spans="1:1" x14ac:dyDescent="0.25">
      <c r="A20" s="1" t="s">
        <v>76</v>
      </c>
    </row>
    <row r="21" spans="1:1" x14ac:dyDescent="0.25">
      <c r="A21" s="35" t="s">
        <v>60</v>
      </c>
    </row>
    <row r="22" spans="1:1" x14ac:dyDescent="0.25">
      <c r="A22" s="35" t="s">
        <v>64</v>
      </c>
    </row>
    <row r="23" spans="1:1" x14ac:dyDescent="0.25">
      <c r="A23" s="35" t="s">
        <v>134</v>
      </c>
    </row>
    <row r="24" spans="1:1" x14ac:dyDescent="0.25">
      <c r="A24" s="1" t="s">
        <v>68</v>
      </c>
    </row>
    <row r="25" spans="1:1" x14ac:dyDescent="0.25">
      <c r="A25" s="35" t="s">
        <v>69</v>
      </c>
    </row>
    <row r="26" spans="1:1" x14ac:dyDescent="0.25">
      <c r="A26" s="35" t="s">
        <v>30</v>
      </c>
    </row>
    <row r="27" spans="1:1" x14ac:dyDescent="0.25">
      <c r="A27" s="1" t="s">
        <v>52</v>
      </c>
    </row>
    <row r="28" spans="1:1" x14ac:dyDescent="0.25">
      <c r="A28" s="35" t="s">
        <v>56</v>
      </c>
    </row>
    <row r="29" spans="1:1" x14ac:dyDescent="0.25">
      <c r="A29" s="35" t="s">
        <v>53</v>
      </c>
    </row>
    <row r="30" spans="1:1" x14ac:dyDescent="0.25">
      <c r="A30" s="1"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B553-81DA-48F5-A931-889EF1649B5C}">
  <sheetPr codeName="Hoja1"/>
  <dimension ref="A1:AG101"/>
  <sheetViews>
    <sheetView tabSelected="1" zoomScaleNormal="10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5" x14ac:dyDescent="0.25"/>
  <cols>
    <col min="1" max="1" width="9.28515625" style="36" customWidth="1"/>
    <col min="2" max="2" width="33.42578125" style="19" customWidth="1"/>
    <col min="3" max="3" width="39.85546875" style="19" customWidth="1"/>
    <col min="4" max="4" width="18.28515625" style="19" customWidth="1"/>
    <col min="5" max="5" width="31.140625" style="19" customWidth="1"/>
    <col min="6" max="6" width="22.42578125" style="19" customWidth="1"/>
    <col min="7" max="7" width="39.42578125" style="19" customWidth="1"/>
    <col min="8" max="8" width="26.42578125" style="19" customWidth="1"/>
    <col min="9" max="9" width="29" style="19" customWidth="1"/>
    <col min="10" max="10" width="27.5703125" style="19" customWidth="1"/>
    <col min="11" max="11" width="18.85546875" style="19" customWidth="1"/>
    <col min="12" max="12" width="50.28515625" style="19" customWidth="1"/>
    <col min="13" max="13" width="30.42578125" style="19" customWidth="1"/>
    <col min="14" max="14" width="69.85546875" style="19" customWidth="1"/>
    <col min="15" max="15" width="43" style="19" customWidth="1"/>
    <col min="16" max="16" width="14" style="36" bestFit="1" customWidth="1"/>
    <col min="17" max="17" width="10.28515625" style="36" customWidth="1"/>
    <col min="18" max="18" width="58.28515625" style="19" customWidth="1"/>
    <col min="19" max="19" width="46.140625" style="19" customWidth="1"/>
    <col min="20" max="20" width="34.28515625" style="40" customWidth="1"/>
    <col min="21" max="21" width="12.7109375" style="41" customWidth="1"/>
    <col min="22" max="22" width="13.140625" style="36" customWidth="1"/>
    <col min="23" max="23" width="14.85546875" style="36" customWidth="1"/>
    <col min="24" max="24" width="14.28515625" style="36" customWidth="1"/>
    <col min="25" max="26" width="18.85546875" style="19" customWidth="1"/>
    <col min="27" max="27" width="84.85546875" style="19" customWidth="1"/>
    <col min="28" max="28" width="39.28515625" style="19" customWidth="1"/>
    <col min="29" max="29" width="21.140625" style="19" bestFit="1" customWidth="1"/>
    <col min="30" max="30" width="20" style="19" bestFit="1" customWidth="1"/>
    <col min="31" max="31" width="49.5703125" style="19" customWidth="1"/>
    <col min="32" max="32" width="27.5703125" style="19" customWidth="1"/>
    <col min="33" max="33" width="29.28515625" style="19" bestFit="1" customWidth="1"/>
    <col min="34" max="16384" width="11.42578125" style="19"/>
  </cols>
  <sheetData>
    <row r="1" spans="1:33" ht="60" x14ac:dyDescent="0.25">
      <c r="A1" s="33" t="s">
        <v>128</v>
      </c>
      <c r="B1" s="33" t="s">
        <v>0</v>
      </c>
      <c r="C1" s="33" t="s">
        <v>1</v>
      </c>
      <c r="D1" s="33" t="s">
        <v>200</v>
      </c>
      <c r="E1" s="33" t="s">
        <v>2</v>
      </c>
      <c r="F1" s="33" t="s">
        <v>3</v>
      </c>
      <c r="G1" s="33" t="s">
        <v>4</v>
      </c>
      <c r="H1" s="33" t="s">
        <v>91</v>
      </c>
      <c r="I1" s="33" t="s">
        <v>5</v>
      </c>
      <c r="J1" s="33" t="s">
        <v>6</v>
      </c>
      <c r="K1" s="33" t="s">
        <v>7</v>
      </c>
      <c r="L1" s="33" t="s">
        <v>8</v>
      </c>
      <c r="M1" s="33" t="s">
        <v>9</v>
      </c>
      <c r="N1" s="33" t="s">
        <v>192</v>
      </c>
      <c r="O1" s="33" t="s">
        <v>10</v>
      </c>
      <c r="P1" s="33" t="s">
        <v>184</v>
      </c>
      <c r="Q1" s="33" t="s">
        <v>11</v>
      </c>
      <c r="R1" s="33" t="s">
        <v>12</v>
      </c>
      <c r="S1" s="33" t="s">
        <v>13</v>
      </c>
      <c r="T1" s="34" t="s">
        <v>14</v>
      </c>
      <c r="U1" s="33" t="s">
        <v>15</v>
      </c>
      <c r="V1" s="33" t="s">
        <v>16</v>
      </c>
      <c r="W1" s="33" t="s">
        <v>17</v>
      </c>
      <c r="X1" s="33" t="s">
        <v>18</v>
      </c>
      <c r="Y1" s="33" t="s">
        <v>19</v>
      </c>
      <c r="Z1" s="33" t="s">
        <v>417</v>
      </c>
      <c r="AA1" s="33" t="s">
        <v>418</v>
      </c>
      <c r="AB1" s="33" t="s">
        <v>419</v>
      </c>
      <c r="AC1" s="33" t="s">
        <v>20</v>
      </c>
      <c r="AD1" s="33" t="s">
        <v>21</v>
      </c>
      <c r="AE1" s="33" t="s">
        <v>460</v>
      </c>
      <c r="AF1" s="33" t="s">
        <v>129</v>
      </c>
      <c r="AG1" s="33" t="s">
        <v>130</v>
      </c>
    </row>
    <row r="2" spans="1:33" ht="180" x14ac:dyDescent="0.25">
      <c r="A2" s="142">
        <v>1</v>
      </c>
      <c r="B2" s="43" t="s">
        <v>329</v>
      </c>
      <c r="C2" s="43" t="s">
        <v>334</v>
      </c>
      <c r="D2" s="43" t="s">
        <v>334</v>
      </c>
      <c r="E2" s="43" t="s">
        <v>22</v>
      </c>
      <c r="F2" s="43" t="s">
        <v>123</v>
      </c>
      <c r="G2" s="43" t="s">
        <v>24</v>
      </c>
      <c r="H2" s="43" t="s">
        <v>114</v>
      </c>
      <c r="I2" s="43" t="s">
        <v>324</v>
      </c>
      <c r="J2" s="43" t="s">
        <v>29</v>
      </c>
      <c r="K2" s="43" t="s">
        <v>349</v>
      </c>
      <c r="L2" s="43" t="s">
        <v>30</v>
      </c>
      <c r="M2" s="43" t="s">
        <v>30</v>
      </c>
      <c r="N2" s="43" t="s">
        <v>330</v>
      </c>
      <c r="O2" s="43" t="s">
        <v>331</v>
      </c>
      <c r="P2" s="46">
        <v>100</v>
      </c>
      <c r="Q2" s="46" t="s">
        <v>27</v>
      </c>
      <c r="R2" s="43" t="s">
        <v>332</v>
      </c>
      <c r="S2" s="45" t="s">
        <v>333</v>
      </c>
      <c r="T2" s="45"/>
      <c r="U2" s="44">
        <v>45292</v>
      </c>
      <c r="V2" s="44">
        <v>45657</v>
      </c>
      <c r="W2" s="46" t="s">
        <v>31</v>
      </c>
      <c r="X2" s="46" t="s">
        <v>36</v>
      </c>
      <c r="Y2" s="43" t="s">
        <v>33</v>
      </c>
      <c r="Z2" s="61">
        <v>1</v>
      </c>
      <c r="AA2" s="43" t="s">
        <v>474</v>
      </c>
      <c r="AB2" s="43" t="s">
        <v>475</v>
      </c>
      <c r="AC2" s="67">
        <v>106000000</v>
      </c>
      <c r="AD2" s="67">
        <v>106000000</v>
      </c>
      <c r="AE2" s="43"/>
      <c r="AF2" s="43" t="s">
        <v>548</v>
      </c>
      <c r="AG2" s="110" t="s">
        <v>549</v>
      </c>
    </row>
    <row r="3" spans="1:33" ht="90" x14ac:dyDescent="0.25">
      <c r="A3" s="142">
        <v>2</v>
      </c>
      <c r="B3" s="37" t="s">
        <v>335</v>
      </c>
      <c r="C3" s="37" t="s">
        <v>340</v>
      </c>
      <c r="D3" s="37" t="s">
        <v>277</v>
      </c>
      <c r="E3" s="37" t="s">
        <v>22</v>
      </c>
      <c r="F3" s="37" t="s">
        <v>123</v>
      </c>
      <c r="G3" s="37" t="s">
        <v>43</v>
      </c>
      <c r="H3" s="37" t="s">
        <v>111</v>
      </c>
      <c r="I3" s="37" t="s">
        <v>63</v>
      </c>
      <c r="J3" s="37" t="s">
        <v>103</v>
      </c>
      <c r="K3" s="37" t="s">
        <v>336</v>
      </c>
      <c r="L3" s="37" t="s">
        <v>30</v>
      </c>
      <c r="M3" s="37" t="s">
        <v>30</v>
      </c>
      <c r="N3" s="37" t="s">
        <v>30</v>
      </c>
      <c r="O3" s="37" t="s">
        <v>63</v>
      </c>
      <c r="P3" s="95">
        <v>3440340.2453689999</v>
      </c>
      <c r="Q3" s="38" t="s">
        <v>251</v>
      </c>
      <c r="R3" s="37" t="s">
        <v>337</v>
      </c>
      <c r="S3" s="53" t="s">
        <v>338</v>
      </c>
      <c r="T3" s="53">
        <f>110000000+66000000</f>
        <v>176000000</v>
      </c>
      <c r="U3" s="39">
        <v>45292</v>
      </c>
      <c r="V3" s="39">
        <v>45338</v>
      </c>
      <c r="W3" s="38" t="s">
        <v>259</v>
      </c>
      <c r="X3" s="38" t="s">
        <v>339</v>
      </c>
      <c r="Y3" s="37" t="s">
        <v>5</v>
      </c>
      <c r="Z3" s="95">
        <v>3440340.2453689999</v>
      </c>
      <c r="AA3" s="37" t="s">
        <v>461</v>
      </c>
      <c r="AB3" s="37" t="s">
        <v>462</v>
      </c>
      <c r="AC3" s="68">
        <v>17666667</v>
      </c>
      <c r="AD3" s="68">
        <v>17666666</v>
      </c>
      <c r="AE3" s="37"/>
      <c r="AF3" s="37" t="s">
        <v>619</v>
      </c>
      <c r="AG3" s="52" t="s">
        <v>620</v>
      </c>
    </row>
    <row r="4" spans="1:33" ht="75" x14ac:dyDescent="0.25">
      <c r="A4" s="142">
        <v>3</v>
      </c>
      <c r="B4" s="43" t="s">
        <v>341</v>
      </c>
      <c r="C4" s="43" t="s">
        <v>342</v>
      </c>
      <c r="D4" s="43" t="s">
        <v>195</v>
      </c>
      <c r="E4" s="43" t="s">
        <v>22</v>
      </c>
      <c r="F4" s="43" t="s">
        <v>343</v>
      </c>
      <c r="G4" s="43" t="s">
        <v>90</v>
      </c>
      <c r="H4" s="43" t="s">
        <v>116</v>
      </c>
      <c r="I4" s="43" t="s">
        <v>117</v>
      </c>
      <c r="J4" s="43" t="s">
        <v>79</v>
      </c>
      <c r="K4" s="43" t="s">
        <v>349</v>
      </c>
      <c r="L4" s="43" t="s">
        <v>30</v>
      </c>
      <c r="M4" s="43" t="s">
        <v>30</v>
      </c>
      <c r="N4" s="43" t="s">
        <v>30</v>
      </c>
      <c r="O4" s="43" t="s">
        <v>344</v>
      </c>
      <c r="P4" s="46">
        <v>2</v>
      </c>
      <c r="Q4" s="46" t="s">
        <v>305</v>
      </c>
      <c r="R4" s="43" t="s">
        <v>345</v>
      </c>
      <c r="S4" s="45" t="s">
        <v>346</v>
      </c>
      <c r="T4" s="45">
        <v>0</v>
      </c>
      <c r="U4" s="44">
        <v>45292</v>
      </c>
      <c r="V4" s="44">
        <v>45657</v>
      </c>
      <c r="W4" s="46" t="s">
        <v>259</v>
      </c>
      <c r="X4" s="46" t="s">
        <v>339</v>
      </c>
      <c r="Y4" s="43" t="s">
        <v>33</v>
      </c>
      <c r="Z4" s="140">
        <v>1</v>
      </c>
      <c r="AA4" s="43" t="s">
        <v>607</v>
      </c>
      <c r="AB4" s="143" t="s">
        <v>608</v>
      </c>
      <c r="AC4" s="67"/>
      <c r="AD4" s="67"/>
      <c r="AE4" s="43"/>
      <c r="AF4" s="43" t="s">
        <v>422</v>
      </c>
      <c r="AG4" s="96" t="s">
        <v>347</v>
      </c>
    </row>
    <row r="5" spans="1:33" ht="300" x14ac:dyDescent="0.25">
      <c r="A5" s="142">
        <v>4</v>
      </c>
      <c r="B5" s="37" t="s">
        <v>297</v>
      </c>
      <c r="C5" s="37" t="s">
        <v>276</v>
      </c>
      <c r="D5" s="37" t="s">
        <v>297</v>
      </c>
      <c r="E5" s="37" t="s">
        <v>22</v>
      </c>
      <c r="F5" s="37" t="s">
        <v>124</v>
      </c>
      <c r="G5" s="37" t="s">
        <v>24</v>
      </c>
      <c r="H5" s="37" t="s">
        <v>114</v>
      </c>
      <c r="I5" s="37" t="s">
        <v>324</v>
      </c>
      <c r="J5" s="37" t="s">
        <v>97</v>
      </c>
      <c r="K5" s="37" t="s">
        <v>349</v>
      </c>
      <c r="L5" s="37" t="s">
        <v>30</v>
      </c>
      <c r="M5" s="37" t="s">
        <v>30</v>
      </c>
      <c r="N5" s="37" t="s">
        <v>30</v>
      </c>
      <c r="O5" s="37" t="s">
        <v>350</v>
      </c>
      <c r="P5" s="38">
        <v>1</v>
      </c>
      <c r="Q5" s="38" t="s">
        <v>305</v>
      </c>
      <c r="R5" s="37" t="s">
        <v>351</v>
      </c>
      <c r="S5" s="53" t="s">
        <v>355</v>
      </c>
      <c r="T5" s="53">
        <v>0</v>
      </c>
      <c r="U5" s="39">
        <v>45352</v>
      </c>
      <c r="V5" s="39">
        <v>45412</v>
      </c>
      <c r="W5" s="38" t="s">
        <v>31</v>
      </c>
      <c r="X5" s="38" t="s">
        <v>36</v>
      </c>
      <c r="Y5" s="37" t="s">
        <v>33</v>
      </c>
      <c r="Z5" s="38"/>
      <c r="AA5" s="37" t="s">
        <v>601</v>
      </c>
      <c r="AB5" s="37" t="s">
        <v>602</v>
      </c>
      <c r="AC5" s="68">
        <v>0</v>
      </c>
      <c r="AD5" s="68">
        <v>0</v>
      </c>
      <c r="AE5" s="37"/>
      <c r="AF5" s="37" t="s">
        <v>605</v>
      </c>
      <c r="AG5" s="137" t="s">
        <v>606</v>
      </c>
    </row>
    <row r="6" spans="1:33" ht="60" x14ac:dyDescent="0.25">
      <c r="A6" s="142">
        <v>7</v>
      </c>
      <c r="B6" s="43" t="s">
        <v>348</v>
      </c>
      <c r="C6" s="43" t="s">
        <v>28</v>
      </c>
      <c r="D6" s="43" t="s">
        <v>194</v>
      </c>
      <c r="E6" s="43" t="s">
        <v>22</v>
      </c>
      <c r="F6" s="43" t="s">
        <v>124</v>
      </c>
      <c r="G6" s="43" t="s">
        <v>24</v>
      </c>
      <c r="H6" s="43" t="s">
        <v>114</v>
      </c>
      <c r="I6" s="43" t="s">
        <v>324</v>
      </c>
      <c r="J6" s="43" t="s">
        <v>29</v>
      </c>
      <c r="K6" s="43" t="s">
        <v>349</v>
      </c>
      <c r="L6" s="43" t="s">
        <v>30</v>
      </c>
      <c r="M6" s="43" t="s">
        <v>30</v>
      </c>
      <c r="N6" s="43" t="s">
        <v>30</v>
      </c>
      <c r="O6" s="43" t="s">
        <v>352</v>
      </c>
      <c r="P6" s="46">
        <v>100</v>
      </c>
      <c r="Q6" s="46" t="s">
        <v>27</v>
      </c>
      <c r="R6" s="43" t="s">
        <v>353</v>
      </c>
      <c r="S6" s="45" t="s">
        <v>354</v>
      </c>
      <c r="T6" s="45">
        <f>5619000000</f>
        <v>5619000000</v>
      </c>
      <c r="U6" s="44">
        <v>45292</v>
      </c>
      <c r="V6" s="44">
        <v>45657</v>
      </c>
      <c r="W6" s="46" t="s">
        <v>31</v>
      </c>
      <c r="X6" s="46" t="s">
        <v>32</v>
      </c>
      <c r="Y6" s="43" t="s">
        <v>33</v>
      </c>
      <c r="Z6" s="61">
        <v>0.99</v>
      </c>
      <c r="AA6" s="43" t="s">
        <v>603</v>
      </c>
      <c r="AB6" s="43" t="s">
        <v>604</v>
      </c>
      <c r="AC6" s="72">
        <v>5459777542.5900002</v>
      </c>
      <c r="AD6" s="72">
        <v>4755704410.1900005</v>
      </c>
      <c r="AE6" s="43"/>
      <c r="AF6" s="138" t="s">
        <v>605</v>
      </c>
      <c r="AG6" s="138" t="s">
        <v>606</v>
      </c>
    </row>
    <row r="7" spans="1:33" ht="75" x14ac:dyDescent="0.25">
      <c r="A7" s="142">
        <v>8</v>
      </c>
      <c r="B7" s="37" t="s">
        <v>329</v>
      </c>
      <c r="C7" s="37" t="s">
        <v>334</v>
      </c>
      <c r="D7" s="37" t="s">
        <v>334</v>
      </c>
      <c r="E7" s="37" t="s">
        <v>22</v>
      </c>
      <c r="F7" s="37" t="s">
        <v>124</v>
      </c>
      <c r="G7" s="37" t="s">
        <v>24</v>
      </c>
      <c r="H7" s="37" t="s">
        <v>114</v>
      </c>
      <c r="I7" s="37" t="s">
        <v>324</v>
      </c>
      <c r="J7" s="37" t="s">
        <v>29</v>
      </c>
      <c r="K7" s="37" t="s">
        <v>349</v>
      </c>
      <c r="L7" s="37" t="s">
        <v>30</v>
      </c>
      <c r="M7" s="37" t="s">
        <v>30</v>
      </c>
      <c r="N7" s="37" t="s">
        <v>356</v>
      </c>
      <c r="O7" s="37" t="s">
        <v>357</v>
      </c>
      <c r="P7" s="38">
        <v>50</v>
      </c>
      <c r="Q7" s="38" t="s">
        <v>27</v>
      </c>
      <c r="R7" s="37" t="s">
        <v>358</v>
      </c>
      <c r="S7" s="53" t="s">
        <v>359</v>
      </c>
      <c r="T7" s="53">
        <v>122036300000</v>
      </c>
      <c r="U7" s="39">
        <v>45292</v>
      </c>
      <c r="V7" s="39">
        <v>45657</v>
      </c>
      <c r="W7" s="38" t="s">
        <v>31</v>
      </c>
      <c r="X7" s="38" t="s">
        <v>36</v>
      </c>
      <c r="Y7" s="37" t="s">
        <v>33</v>
      </c>
      <c r="Z7" s="146">
        <v>0.82099999999999995</v>
      </c>
      <c r="AA7" s="37" t="s">
        <v>465</v>
      </c>
      <c r="AB7" s="37" t="s">
        <v>464</v>
      </c>
      <c r="AC7" s="53">
        <v>122036300000</v>
      </c>
      <c r="AD7" s="53">
        <v>36488286367.160156</v>
      </c>
      <c r="AE7" s="37"/>
      <c r="AF7" s="137" t="s">
        <v>605</v>
      </c>
      <c r="AG7" s="137" t="s">
        <v>606</v>
      </c>
    </row>
    <row r="8" spans="1:33" ht="60" x14ac:dyDescent="0.25">
      <c r="A8" s="142">
        <v>9</v>
      </c>
      <c r="B8" s="43" t="s">
        <v>360</v>
      </c>
      <c r="C8" s="43" t="s">
        <v>28</v>
      </c>
      <c r="D8" s="43" t="s">
        <v>194</v>
      </c>
      <c r="E8" s="43" t="s">
        <v>22</v>
      </c>
      <c r="F8" s="43" t="s">
        <v>360</v>
      </c>
      <c r="G8" s="43" t="s">
        <v>24</v>
      </c>
      <c r="H8" s="43" t="s">
        <v>114</v>
      </c>
      <c r="I8" s="43" t="s">
        <v>324</v>
      </c>
      <c r="J8" s="43" t="s">
        <v>29</v>
      </c>
      <c r="K8" s="43" t="s">
        <v>349</v>
      </c>
      <c r="L8" s="43" t="s">
        <v>30</v>
      </c>
      <c r="M8" s="43" t="s">
        <v>30</v>
      </c>
      <c r="N8" s="43" t="s">
        <v>30</v>
      </c>
      <c r="O8" s="43" t="s">
        <v>361</v>
      </c>
      <c r="P8" s="46">
        <v>100</v>
      </c>
      <c r="Q8" s="46" t="s">
        <v>27</v>
      </c>
      <c r="R8" s="43" t="s">
        <v>551</v>
      </c>
      <c r="S8" s="43" t="s">
        <v>552</v>
      </c>
      <c r="T8" s="45">
        <v>178317816</v>
      </c>
      <c r="U8" s="44">
        <v>45292</v>
      </c>
      <c r="V8" s="44">
        <v>45657</v>
      </c>
      <c r="W8" s="46" t="s">
        <v>31</v>
      </c>
      <c r="X8" s="46" t="s">
        <v>36</v>
      </c>
      <c r="Y8" s="43" t="s">
        <v>33</v>
      </c>
      <c r="Z8" s="46">
        <v>100</v>
      </c>
      <c r="AA8" s="43" t="s">
        <v>458</v>
      </c>
      <c r="AB8" s="43" t="s">
        <v>459</v>
      </c>
      <c r="AC8" s="134">
        <v>132500000</v>
      </c>
      <c r="AD8" s="134">
        <v>132500000</v>
      </c>
      <c r="AE8" s="43"/>
      <c r="AF8" s="43" t="s">
        <v>362</v>
      </c>
      <c r="AG8" s="96" t="s">
        <v>363</v>
      </c>
    </row>
    <row r="9" spans="1:33" ht="60" x14ac:dyDescent="0.25">
      <c r="A9" s="142">
        <v>10</v>
      </c>
      <c r="B9" s="37" t="s">
        <v>364</v>
      </c>
      <c r="C9" s="37" t="s">
        <v>365</v>
      </c>
      <c r="D9" s="37" t="s">
        <v>366</v>
      </c>
      <c r="E9" s="37" t="s">
        <v>22</v>
      </c>
      <c r="F9" s="37" t="s">
        <v>23</v>
      </c>
      <c r="G9" s="37" t="s">
        <v>24</v>
      </c>
      <c r="H9" s="37" t="s">
        <v>114</v>
      </c>
      <c r="I9" s="37" t="s">
        <v>324</v>
      </c>
      <c r="J9" s="37" t="s">
        <v>103</v>
      </c>
      <c r="K9" s="37" t="s">
        <v>349</v>
      </c>
      <c r="L9" s="37" t="s">
        <v>30</v>
      </c>
      <c r="M9" s="37" t="s">
        <v>30</v>
      </c>
      <c r="N9" s="37" t="s">
        <v>367</v>
      </c>
      <c r="O9" s="37" t="s">
        <v>368</v>
      </c>
      <c r="P9" s="38">
        <v>100</v>
      </c>
      <c r="Q9" s="38" t="s">
        <v>27</v>
      </c>
      <c r="R9" s="37" t="s">
        <v>439</v>
      </c>
      <c r="S9" s="37" t="s">
        <v>440</v>
      </c>
      <c r="T9" s="53">
        <v>0</v>
      </c>
      <c r="U9" s="39">
        <v>45292</v>
      </c>
      <c r="V9" s="39">
        <v>45657</v>
      </c>
      <c r="W9" s="38" t="s">
        <v>31</v>
      </c>
      <c r="X9" s="38" t="s">
        <v>36</v>
      </c>
      <c r="Y9" s="37" t="s">
        <v>33</v>
      </c>
      <c r="Z9" s="133">
        <v>0.64</v>
      </c>
      <c r="AA9" s="37" t="s">
        <v>609</v>
      </c>
      <c r="AB9" s="37" t="s">
        <v>472</v>
      </c>
      <c r="AC9" s="62">
        <v>0</v>
      </c>
      <c r="AD9" s="62">
        <v>0</v>
      </c>
      <c r="AE9" s="37"/>
      <c r="AF9" s="37" t="s">
        <v>369</v>
      </c>
      <c r="AG9" s="97" t="s">
        <v>370</v>
      </c>
    </row>
    <row r="10" spans="1:33" ht="105" x14ac:dyDescent="0.25">
      <c r="A10" s="142">
        <v>11</v>
      </c>
      <c r="B10" s="43" t="s">
        <v>364</v>
      </c>
      <c r="C10" s="43" t="s">
        <v>365</v>
      </c>
      <c r="D10" s="43" t="s">
        <v>366</v>
      </c>
      <c r="E10" s="43" t="s">
        <v>22</v>
      </c>
      <c r="F10" s="43" t="s">
        <v>23</v>
      </c>
      <c r="G10" s="43" t="s">
        <v>24</v>
      </c>
      <c r="H10" s="43" t="s">
        <v>114</v>
      </c>
      <c r="I10" s="43" t="s">
        <v>324</v>
      </c>
      <c r="J10" s="43" t="s">
        <v>103</v>
      </c>
      <c r="K10" s="43" t="s">
        <v>349</v>
      </c>
      <c r="L10" s="43" t="s">
        <v>30</v>
      </c>
      <c r="M10" s="43" t="s">
        <v>30</v>
      </c>
      <c r="N10" s="43" t="s">
        <v>371</v>
      </c>
      <c r="O10" s="43" t="s">
        <v>372</v>
      </c>
      <c r="P10" s="46">
        <v>100</v>
      </c>
      <c r="Q10" s="46" t="s">
        <v>27</v>
      </c>
      <c r="R10" s="43" t="s">
        <v>441</v>
      </c>
      <c r="S10" s="43" t="s">
        <v>442</v>
      </c>
      <c r="T10" s="45">
        <v>0</v>
      </c>
      <c r="U10" s="44">
        <v>45292</v>
      </c>
      <c r="V10" s="44">
        <v>45657</v>
      </c>
      <c r="W10" s="46" t="s">
        <v>31</v>
      </c>
      <c r="X10" s="46" t="s">
        <v>40</v>
      </c>
      <c r="Y10" s="43" t="s">
        <v>33</v>
      </c>
      <c r="Z10" s="61">
        <v>1</v>
      </c>
      <c r="AA10" s="43" t="s">
        <v>437</v>
      </c>
      <c r="AB10" s="43" t="s">
        <v>438</v>
      </c>
      <c r="AC10" s="63">
        <v>0</v>
      </c>
      <c r="AD10" s="63">
        <v>0</v>
      </c>
      <c r="AE10" s="43"/>
      <c r="AF10" s="43" t="s">
        <v>369</v>
      </c>
      <c r="AG10" s="96" t="s">
        <v>370</v>
      </c>
    </row>
    <row r="11" spans="1:33" ht="60" x14ac:dyDescent="0.25">
      <c r="A11" s="142">
        <v>12</v>
      </c>
      <c r="B11" s="37" t="s">
        <v>373</v>
      </c>
      <c r="C11" s="37" t="s">
        <v>28</v>
      </c>
      <c r="D11" s="37" t="s">
        <v>194</v>
      </c>
      <c r="E11" s="37" t="s">
        <v>22</v>
      </c>
      <c r="F11" s="37" t="s">
        <v>23</v>
      </c>
      <c r="G11" s="37" t="s">
        <v>24</v>
      </c>
      <c r="H11" s="37" t="s">
        <v>114</v>
      </c>
      <c r="I11" s="37" t="s">
        <v>324</v>
      </c>
      <c r="J11" s="37" t="s">
        <v>103</v>
      </c>
      <c r="K11" s="37" t="s">
        <v>349</v>
      </c>
      <c r="L11" s="37" t="s">
        <v>30</v>
      </c>
      <c r="M11" s="37" t="s">
        <v>30</v>
      </c>
      <c r="N11" s="37" t="s">
        <v>374</v>
      </c>
      <c r="O11" s="37" t="s">
        <v>376</v>
      </c>
      <c r="P11" s="38">
        <v>100</v>
      </c>
      <c r="Q11" s="38" t="s">
        <v>27</v>
      </c>
      <c r="R11" s="37" t="s">
        <v>443</v>
      </c>
      <c r="S11" s="37" t="s">
        <v>444</v>
      </c>
      <c r="T11" s="53">
        <v>22000000</v>
      </c>
      <c r="U11" s="39">
        <v>45292</v>
      </c>
      <c r="V11" s="39">
        <v>45657</v>
      </c>
      <c r="W11" s="38" t="s">
        <v>31</v>
      </c>
      <c r="X11" s="38" t="s">
        <v>36</v>
      </c>
      <c r="Y11" s="37" t="s">
        <v>33</v>
      </c>
      <c r="Z11" s="60">
        <v>1</v>
      </c>
      <c r="AA11" s="37" t="s">
        <v>614</v>
      </c>
      <c r="AB11" s="37" t="s">
        <v>445</v>
      </c>
      <c r="AC11" s="62">
        <v>22000000</v>
      </c>
      <c r="AD11" s="62">
        <v>22000000</v>
      </c>
      <c r="AE11" s="37" t="s">
        <v>446</v>
      </c>
      <c r="AF11" s="37" t="s">
        <v>378</v>
      </c>
      <c r="AG11" s="37" t="s">
        <v>379</v>
      </c>
    </row>
    <row r="12" spans="1:33" ht="90" x14ac:dyDescent="0.25">
      <c r="A12" s="142">
        <v>13</v>
      </c>
      <c r="B12" s="43" t="s">
        <v>373</v>
      </c>
      <c r="C12" s="43" t="s">
        <v>28</v>
      </c>
      <c r="D12" s="43" t="s">
        <v>194</v>
      </c>
      <c r="E12" s="43" t="s">
        <v>22</v>
      </c>
      <c r="F12" s="43" t="s">
        <v>23</v>
      </c>
      <c r="G12" s="43" t="s">
        <v>24</v>
      </c>
      <c r="H12" s="43" t="s">
        <v>114</v>
      </c>
      <c r="I12" s="43" t="s">
        <v>324</v>
      </c>
      <c r="J12" s="43" t="s">
        <v>103</v>
      </c>
      <c r="K12" s="43" t="s">
        <v>349</v>
      </c>
      <c r="L12" s="43" t="s">
        <v>30</v>
      </c>
      <c r="M12" s="43" t="s">
        <v>30</v>
      </c>
      <c r="N12" s="43" t="s">
        <v>375</v>
      </c>
      <c r="O12" s="43" t="s">
        <v>377</v>
      </c>
      <c r="P12" s="46">
        <v>100</v>
      </c>
      <c r="Q12" s="46" t="s">
        <v>27</v>
      </c>
      <c r="R12" s="43" t="s">
        <v>447</v>
      </c>
      <c r="S12" s="43" t="s">
        <v>448</v>
      </c>
      <c r="T12" s="45">
        <v>22000000</v>
      </c>
      <c r="U12" s="44">
        <v>45292</v>
      </c>
      <c r="V12" s="44">
        <v>45657</v>
      </c>
      <c r="W12" s="46" t="s">
        <v>31</v>
      </c>
      <c r="X12" s="46" t="s">
        <v>36</v>
      </c>
      <c r="Y12" s="43" t="s">
        <v>33</v>
      </c>
      <c r="Z12" s="61">
        <v>1</v>
      </c>
      <c r="AA12" s="43" t="s">
        <v>615</v>
      </c>
      <c r="AB12" s="43" t="s">
        <v>449</v>
      </c>
      <c r="AC12" s="63">
        <v>22000000</v>
      </c>
      <c r="AD12" s="63">
        <v>22000000</v>
      </c>
      <c r="AE12" s="43" t="s">
        <v>446</v>
      </c>
      <c r="AF12" s="43" t="s">
        <v>378</v>
      </c>
      <c r="AG12" s="43" t="s">
        <v>379</v>
      </c>
    </row>
    <row r="13" spans="1:33" ht="60" x14ac:dyDescent="0.25">
      <c r="A13" s="142">
        <v>14</v>
      </c>
      <c r="B13" s="37" t="s">
        <v>373</v>
      </c>
      <c r="C13" s="37" t="s">
        <v>242</v>
      </c>
      <c r="D13" s="37" t="s">
        <v>238</v>
      </c>
      <c r="E13" s="37" t="s">
        <v>22</v>
      </c>
      <c r="F13" s="37" t="s">
        <v>23</v>
      </c>
      <c r="G13" s="37" t="s">
        <v>24</v>
      </c>
      <c r="H13" s="37" t="s">
        <v>114</v>
      </c>
      <c r="I13" s="37" t="s">
        <v>324</v>
      </c>
      <c r="J13" s="37" t="s">
        <v>103</v>
      </c>
      <c r="K13" s="37" t="s">
        <v>349</v>
      </c>
      <c r="L13" s="37" t="s">
        <v>30</v>
      </c>
      <c r="M13" s="37" t="s">
        <v>30</v>
      </c>
      <c r="N13" s="37" t="s">
        <v>380</v>
      </c>
      <c r="O13" s="37" t="s">
        <v>381</v>
      </c>
      <c r="P13" s="38">
        <v>87</v>
      </c>
      <c r="Q13" s="38" t="s">
        <v>382</v>
      </c>
      <c r="R13" s="37" t="s">
        <v>383</v>
      </c>
      <c r="S13" s="53" t="s">
        <v>384</v>
      </c>
      <c r="T13" s="53">
        <v>22000000</v>
      </c>
      <c r="U13" s="39">
        <v>45292</v>
      </c>
      <c r="V13" s="39">
        <v>45657</v>
      </c>
      <c r="W13" s="38" t="s">
        <v>31</v>
      </c>
      <c r="X13" s="38" t="s">
        <v>339</v>
      </c>
      <c r="Y13" s="37" t="s">
        <v>5</v>
      </c>
      <c r="Z13" s="139">
        <v>86.2</v>
      </c>
      <c r="AA13" s="37" t="s">
        <v>616</v>
      </c>
      <c r="AB13" s="37" t="s">
        <v>617</v>
      </c>
      <c r="AC13" s="62">
        <v>22000000</v>
      </c>
      <c r="AD13" s="62">
        <v>22000000</v>
      </c>
      <c r="AE13" s="37" t="s">
        <v>446</v>
      </c>
      <c r="AF13" s="37" t="s">
        <v>378</v>
      </c>
      <c r="AG13" s="37" t="s">
        <v>379</v>
      </c>
    </row>
    <row r="14" spans="1:33" ht="60" x14ac:dyDescent="0.25">
      <c r="A14" s="142">
        <v>15</v>
      </c>
      <c r="B14" s="43" t="s">
        <v>373</v>
      </c>
      <c r="C14" s="43" t="s">
        <v>28</v>
      </c>
      <c r="D14" s="43" t="s">
        <v>194</v>
      </c>
      <c r="E14" s="43" t="s">
        <v>22</v>
      </c>
      <c r="F14" s="43" t="s">
        <v>23</v>
      </c>
      <c r="G14" s="43" t="s">
        <v>24</v>
      </c>
      <c r="H14" s="43" t="s">
        <v>114</v>
      </c>
      <c r="I14" s="43" t="s">
        <v>324</v>
      </c>
      <c r="J14" s="43" t="s">
        <v>103</v>
      </c>
      <c r="K14" s="43" t="s">
        <v>349</v>
      </c>
      <c r="L14" s="43" t="s">
        <v>30</v>
      </c>
      <c r="M14" s="43" t="s">
        <v>30</v>
      </c>
      <c r="N14" s="43" t="s">
        <v>385</v>
      </c>
      <c r="O14" s="43" t="s">
        <v>386</v>
      </c>
      <c r="P14" s="46">
        <v>1</v>
      </c>
      <c r="Q14" s="46" t="s">
        <v>305</v>
      </c>
      <c r="R14" s="43" t="s">
        <v>450</v>
      </c>
      <c r="S14" s="43" t="s">
        <v>451</v>
      </c>
      <c r="T14" s="45">
        <v>40000000</v>
      </c>
      <c r="U14" s="44">
        <v>45292</v>
      </c>
      <c r="V14" s="44">
        <v>45657</v>
      </c>
      <c r="W14" s="46" t="s">
        <v>31</v>
      </c>
      <c r="X14" s="46" t="s">
        <v>339</v>
      </c>
      <c r="Y14" s="43" t="s">
        <v>33</v>
      </c>
      <c r="Z14" s="140">
        <v>1</v>
      </c>
      <c r="AA14" s="43" t="s">
        <v>618</v>
      </c>
      <c r="AB14" s="43"/>
      <c r="AC14" s="141">
        <v>40000000</v>
      </c>
      <c r="AD14" s="141">
        <v>40000000</v>
      </c>
      <c r="AE14" s="43"/>
      <c r="AF14" s="43" t="s">
        <v>378</v>
      </c>
      <c r="AG14" s="43" t="s">
        <v>379</v>
      </c>
    </row>
    <row r="15" spans="1:33" ht="90" x14ac:dyDescent="0.25">
      <c r="A15" s="142">
        <v>16</v>
      </c>
      <c r="B15" s="37" t="s">
        <v>387</v>
      </c>
      <c r="C15" s="37" t="s">
        <v>276</v>
      </c>
      <c r="D15" s="37" t="s">
        <v>388</v>
      </c>
      <c r="E15" s="37" t="s">
        <v>22</v>
      </c>
      <c r="F15" s="37" t="s">
        <v>23</v>
      </c>
      <c r="G15" s="37" t="s">
        <v>90</v>
      </c>
      <c r="H15" s="37" t="s">
        <v>115</v>
      </c>
      <c r="I15" s="37" t="s">
        <v>324</v>
      </c>
      <c r="J15" s="37" t="s">
        <v>389</v>
      </c>
      <c r="K15" s="37" t="s">
        <v>349</v>
      </c>
      <c r="L15" s="37" t="s">
        <v>30</v>
      </c>
      <c r="M15" s="37" t="s">
        <v>30</v>
      </c>
      <c r="N15" s="37" t="s">
        <v>390</v>
      </c>
      <c r="O15" s="37" t="s">
        <v>391</v>
      </c>
      <c r="P15" s="38">
        <v>3</v>
      </c>
      <c r="Q15" s="38" t="s">
        <v>305</v>
      </c>
      <c r="R15" s="37" t="s">
        <v>452</v>
      </c>
      <c r="S15" s="37" t="s">
        <v>453</v>
      </c>
      <c r="T15" s="53">
        <v>22000000</v>
      </c>
      <c r="U15" s="39">
        <v>45292</v>
      </c>
      <c r="V15" s="39">
        <v>45657</v>
      </c>
      <c r="W15" s="38" t="s">
        <v>31</v>
      </c>
      <c r="X15" s="38" t="s">
        <v>254</v>
      </c>
      <c r="Y15" s="37" t="s">
        <v>33</v>
      </c>
      <c r="Z15" s="100">
        <v>1</v>
      </c>
      <c r="AA15" s="37" t="s">
        <v>610</v>
      </c>
      <c r="AB15" s="37" t="s">
        <v>611</v>
      </c>
      <c r="AC15" s="68">
        <v>22000000</v>
      </c>
      <c r="AD15" s="62">
        <v>22000000</v>
      </c>
      <c r="AE15" s="37" t="s">
        <v>485</v>
      </c>
      <c r="AF15" s="37" t="s">
        <v>378</v>
      </c>
      <c r="AG15" s="37" t="s">
        <v>379</v>
      </c>
    </row>
    <row r="16" spans="1:33" ht="90" x14ac:dyDescent="0.25">
      <c r="A16" s="142">
        <v>17</v>
      </c>
      <c r="B16" s="43" t="s">
        <v>387</v>
      </c>
      <c r="C16" s="43" t="s">
        <v>276</v>
      </c>
      <c r="D16" s="43" t="s">
        <v>388</v>
      </c>
      <c r="E16" s="43" t="s">
        <v>22</v>
      </c>
      <c r="F16" s="43" t="s">
        <v>23</v>
      </c>
      <c r="G16" s="43" t="s">
        <v>90</v>
      </c>
      <c r="H16" s="43" t="s">
        <v>115</v>
      </c>
      <c r="I16" s="43" t="s">
        <v>324</v>
      </c>
      <c r="J16" s="43" t="s">
        <v>389</v>
      </c>
      <c r="K16" s="43" t="s">
        <v>349</v>
      </c>
      <c r="L16" s="43" t="s">
        <v>30</v>
      </c>
      <c r="M16" s="43" t="s">
        <v>30</v>
      </c>
      <c r="N16" s="43" t="s">
        <v>392</v>
      </c>
      <c r="O16" s="43" t="s">
        <v>393</v>
      </c>
      <c r="P16" s="46">
        <v>2</v>
      </c>
      <c r="Q16" s="46" t="s">
        <v>305</v>
      </c>
      <c r="R16" s="43" t="s">
        <v>454</v>
      </c>
      <c r="S16" s="43" t="s">
        <v>453</v>
      </c>
      <c r="T16" s="45">
        <v>22000000</v>
      </c>
      <c r="U16" s="44">
        <v>45292</v>
      </c>
      <c r="V16" s="44">
        <v>45657</v>
      </c>
      <c r="W16" s="46" t="s">
        <v>31</v>
      </c>
      <c r="X16" s="46" t="s">
        <v>32</v>
      </c>
      <c r="Y16" s="43" t="s">
        <v>33</v>
      </c>
      <c r="Z16" s="140">
        <v>1</v>
      </c>
      <c r="AA16" s="43" t="s">
        <v>612</v>
      </c>
      <c r="AB16" s="43" t="s">
        <v>613</v>
      </c>
      <c r="AC16" s="67">
        <v>22000000</v>
      </c>
      <c r="AD16" s="63">
        <v>22000000</v>
      </c>
      <c r="AE16" s="43" t="s">
        <v>446</v>
      </c>
      <c r="AF16" s="43" t="s">
        <v>378</v>
      </c>
      <c r="AG16" s="43" t="s">
        <v>379</v>
      </c>
    </row>
    <row r="17" spans="1:33" ht="60" x14ac:dyDescent="0.25">
      <c r="A17" s="142">
        <v>18</v>
      </c>
      <c r="B17" s="37" t="s">
        <v>394</v>
      </c>
      <c r="C17" s="37" t="s">
        <v>395</v>
      </c>
      <c r="D17" s="37" t="s">
        <v>396</v>
      </c>
      <c r="E17" s="37" t="s">
        <v>22</v>
      </c>
      <c r="F17" s="37" t="s">
        <v>37</v>
      </c>
      <c r="G17" s="37" t="s">
        <v>24</v>
      </c>
      <c r="H17" s="37" t="s">
        <v>114</v>
      </c>
      <c r="I17" s="37" t="s">
        <v>397</v>
      </c>
      <c r="J17" s="37" t="s">
        <v>38</v>
      </c>
      <c r="K17" s="37" t="s">
        <v>349</v>
      </c>
      <c r="L17" s="37" t="s">
        <v>30</v>
      </c>
      <c r="M17" s="37" t="s">
        <v>30</v>
      </c>
      <c r="N17" s="37" t="s">
        <v>30</v>
      </c>
      <c r="O17" s="37" t="s">
        <v>39</v>
      </c>
      <c r="P17" s="38">
        <v>100</v>
      </c>
      <c r="Q17" s="38" t="s">
        <v>27</v>
      </c>
      <c r="R17" s="37" t="s">
        <v>398</v>
      </c>
      <c r="S17" s="53" t="s">
        <v>399</v>
      </c>
      <c r="T17" s="53"/>
      <c r="U17" s="39">
        <v>45503</v>
      </c>
      <c r="V17" s="39">
        <v>45672</v>
      </c>
      <c r="W17" s="38" t="s">
        <v>31</v>
      </c>
      <c r="X17" s="38" t="s">
        <v>32</v>
      </c>
      <c r="Y17" s="37" t="s">
        <v>5</v>
      </c>
      <c r="Z17" s="60">
        <v>0.8</v>
      </c>
      <c r="AA17" s="37" t="s">
        <v>621</v>
      </c>
      <c r="AB17" s="93" t="s">
        <v>622</v>
      </c>
      <c r="AC17" s="37"/>
      <c r="AD17" s="37"/>
      <c r="AE17" s="37"/>
      <c r="AF17" s="37" t="s">
        <v>154</v>
      </c>
      <c r="AG17" s="37" t="s">
        <v>155</v>
      </c>
    </row>
    <row r="18" spans="1:33" ht="75" x14ac:dyDescent="0.25">
      <c r="A18" s="142">
        <v>19</v>
      </c>
      <c r="B18" s="43" t="s">
        <v>394</v>
      </c>
      <c r="C18" s="43" t="s">
        <v>395</v>
      </c>
      <c r="D18" s="43" t="s">
        <v>396</v>
      </c>
      <c r="E18" s="43" t="s">
        <v>22</v>
      </c>
      <c r="F18" s="43" t="s">
        <v>37</v>
      </c>
      <c r="G18" s="43" t="s">
        <v>24</v>
      </c>
      <c r="H18" s="43" t="s">
        <v>114</v>
      </c>
      <c r="I18" s="43" t="s">
        <v>89</v>
      </c>
      <c r="J18" s="43" t="s">
        <v>38</v>
      </c>
      <c r="K18" s="43" t="s">
        <v>349</v>
      </c>
      <c r="L18" s="43" t="s">
        <v>30</v>
      </c>
      <c r="M18" s="43" t="s">
        <v>30</v>
      </c>
      <c r="N18" s="43" t="s">
        <v>30</v>
      </c>
      <c r="O18" s="43" t="s">
        <v>407</v>
      </c>
      <c r="P18" s="46">
        <v>98</v>
      </c>
      <c r="Q18" s="46" t="s">
        <v>27</v>
      </c>
      <c r="R18" s="43" t="s">
        <v>412</v>
      </c>
      <c r="S18" s="45" t="s">
        <v>400</v>
      </c>
      <c r="T18" s="45"/>
      <c r="U18" s="44">
        <v>45292</v>
      </c>
      <c r="V18" s="44">
        <v>45657</v>
      </c>
      <c r="W18" s="46" t="s">
        <v>31</v>
      </c>
      <c r="X18" s="46" t="s">
        <v>40</v>
      </c>
      <c r="Y18" s="43" t="s">
        <v>33</v>
      </c>
      <c r="Z18" s="74">
        <v>0.86250000000000004</v>
      </c>
      <c r="AA18" s="43" t="s">
        <v>466</v>
      </c>
      <c r="AB18" s="94" t="s">
        <v>622</v>
      </c>
      <c r="AC18" s="75">
        <v>37708313090</v>
      </c>
      <c r="AD18" s="75">
        <v>35396628264</v>
      </c>
      <c r="AE18" s="43"/>
      <c r="AF18" s="43" t="s">
        <v>154</v>
      </c>
      <c r="AG18" s="43" t="s">
        <v>155</v>
      </c>
    </row>
    <row r="19" spans="1:33" ht="105" x14ac:dyDescent="0.25">
      <c r="A19" s="142">
        <v>20</v>
      </c>
      <c r="B19" s="37" t="s">
        <v>394</v>
      </c>
      <c r="C19" s="37" t="s">
        <v>395</v>
      </c>
      <c r="D19" s="37" t="s">
        <v>396</v>
      </c>
      <c r="E19" s="37" t="s">
        <v>22</v>
      </c>
      <c r="F19" s="37" t="s">
        <v>37</v>
      </c>
      <c r="G19" s="37" t="s">
        <v>24</v>
      </c>
      <c r="H19" s="37" t="s">
        <v>114</v>
      </c>
      <c r="I19" s="37" t="s">
        <v>89</v>
      </c>
      <c r="J19" s="37" t="s">
        <v>98</v>
      </c>
      <c r="K19" s="37" t="s">
        <v>349</v>
      </c>
      <c r="L19" s="37" t="s">
        <v>30</v>
      </c>
      <c r="M19" s="37" t="s">
        <v>30</v>
      </c>
      <c r="N19" s="37" t="s">
        <v>30</v>
      </c>
      <c r="O19" s="37" t="s">
        <v>408</v>
      </c>
      <c r="P19" s="38">
        <v>98</v>
      </c>
      <c r="Q19" s="38" t="s">
        <v>27</v>
      </c>
      <c r="R19" s="37" t="s">
        <v>413</v>
      </c>
      <c r="S19" s="53" t="s">
        <v>401</v>
      </c>
      <c r="T19" s="53"/>
      <c r="U19" s="39">
        <v>45292</v>
      </c>
      <c r="V19" s="39">
        <v>45657</v>
      </c>
      <c r="W19" s="38" t="s">
        <v>31</v>
      </c>
      <c r="X19" s="38" t="s">
        <v>40</v>
      </c>
      <c r="Y19" s="37" t="s">
        <v>33</v>
      </c>
      <c r="Z19" s="73">
        <v>0.96</v>
      </c>
      <c r="AA19" s="37" t="s">
        <v>672</v>
      </c>
      <c r="AB19" s="93" t="s">
        <v>622</v>
      </c>
      <c r="AC19" s="130">
        <v>132000000</v>
      </c>
      <c r="AD19" s="130">
        <v>0</v>
      </c>
      <c r="AE19" s="37"/>
      <c r="AF19" s="37" t="s">
        <v>154</v>
      </c>
      <c r="AG19" s="37" t="s">
        <v>155</v>
      </c>
    </row>
    <row r="20" spans="1:33" ht="73.5" customHeight="1" x14ac:dyDescent="0.25">
      <c r="A20" s="142">
        <v>21</v>
      </c>
      <c r="B20" s="43" t="s">
        <v>394</v>
      </c>
      <c r="C20" s="43" t="s">
        <v>395</v>
      </c>
      <c r="D20" s="43" t="s">
        <v>396</v>
      </c>
      <c r="E20" s="43" t="s">
        <v>22</v>
      </c>
      <c r="F20" s="43" t="s">
        <v>37</v>
      </c>
      <c r="G20" s="43" t="s">
        <v>24</v>
      </c>
      <c r="H20" s="43" t="s">
        <v>114</v>
      </c>
      <c r="I20" s="43" t="s">
        <v>89</v>
      </c>
      <c r="J20" s="43" t="s">
        <v>99</v>
      </c>
      <c r="K20" s="43" t="s">
        <v>349</v>
      </c>
      <c r="L20" s="43" t="s">
        <v>30</v>
      </c>
      <c r="M20" s="43" t="s">
        <v>30</v>
      </c>
      <c r="N20" s="43" t="s">
        <v>30</v>
      </c>
      <c r="O20" s="43" t="s">
        <v>409</v>
      </c>
      <c r="P20" s="46">
        <v>98</v>
      </c>
      <c r="Q20" s="46" t="s">
        <v>27</v>
      </c>
      <c r="R20" s="43" t="s">
        <v>414</v>
      </c>
      <c r="S20" s="45" t="s">
        <v>401</v>
      </c>
      <c r="T20" s="45"/>
      <c r="U20" s="44">
        <v>45292</v>
      </c>
      <c r="V20" s="44">
        <v>45657</v>
      </c>
      <c r="W20" s="46" t="s">
        <v>31</v>
      </c>
      <c r="X20" s="46" t="s">
        <v>40</v>
      </c>
      <c r="Y20" s="43" t="s">
        <v>33</v>
      </c>
      <c r="Z20" s="74">
        <v>0.8</v>
      </c>
      <c r="AA20" s="43" t="s">
        <v>671</v>
      </c>
      <c r="AB20" s="94" t="s">
        <v>622</v>
      </c>
      <c r="AC20" s="75">
        <v>500600000</v>
      </c>
      <c r="AD20" s="75">
        <v>300200000</v>
      </c>
      <c r="AE20" s="43"/>
      <c r="AF20" s="43" t="s">
        <v>154</v>
      </c>
      <c r="AG20" s="43" t="s">
        <v>155</v>
      </c>
    </row>
    <row r="21" spans="1:33" ht="60" x14ac:dyDescent="0.25">
      <c r="A21" s="142">
        <v>22</v>
      </c>
      <c r="B21" s="37" t="s">
        <v>394</v>
      </c>
      <c r="C21" s="37" t="s">
        <v>395</v>
      </c>
      <c r="D21" s="37" t="s">
        <v>396</v>
      </c>
      <c r="E21" s="37" t="s">
        <v>22</v>
      </c>
      <c r="F21" s="37" t="s">
        <v>37</v>
      </c>
      <c r="G21" s="37" t="s">
        <v>24</v>
      </c>
      <c r="H21" s="37" t="s">
        <v>114</v>
      </c>
      <c r="I21" s="37" t="s">
        <v>89</v>
      </c>
      <c r="J21" s="37" t="s">
        <v>100</v>
      </c>
      <c r="K21" s="37" t="s">
        <v>349</v>
      </c>
      <c r="L21" s="37" t="s">
        <v>30</v>
      </c>
      <c r="M21" s="37" t="s">
        <v>30</v>
      </c>
      <c r="N21" s="37" t="s">
        <v>30</v>
      </c>
      <c r="O21" s="37" t="s">
        <v>410</v>
      </c>
      <c r="P21" s="38">
        <v>98</v>
      </c>
      <c r="Q21" s="38" t="s">
        <v>27</v>
      </c>
      <c r="R21" s="37" t="s">
        <v>415</v>
      </c>
      <c r="S21" s="53" t="s">
        <v>401</v>
      </c>
      <c r="T21" s="53"/>
      <c r="U21" s="39">
        <v>45292</v>
      </c>
      <c r="V21" s="39">
        <v>45657</v>
      </c>
      <c r="W21" s="38" t="s">
        <v>31</v>
      </c>
      <c r="X21" s="38" t="s">
        <v>40</v>
      </c>
      <c r="Y21" s="37" t="s">
        <v>33</v>
      </c>
      <c r="Z21" s="73">
        <v>0.95</v>
      </c>
      <c r="AA21" s="37" t="s">
        <v>623</v>
      </c>
      <c r="AB21" s="93" t="s">
        <v>622</v>
      </c>
      <c r="AC21" s="131">
        <v>629937090</v>
      </c>
      <c r="AD21" s="131">
        <v>191823853</v>
      </c>
      <c r="AE21" s="37"/>
      <c r="AF21" s="37" t="s">
        <v>154</v>
      </c>
      <c r="AG21" s="37" t="s">
        <v>155</v>
      </c>
    </row>
    <row r="22" spans="1:33" ht="60" x14ac:dyDescent="0.25">
      <c r="A22" s="142">
        <v>23</v>
      </c>
      <c r="B22" s="43" t="s">
        <v>394</v>
      </c>
      <c r="C22" s="43" t="s">
        <v>395</v>
      </c>
      <c r="D22" s="43" t="s">
        <v>396</v>
      </c>
      <c r="E22" s="43" t="s">
        <v>22</v>
      </c>
      <c r="F22" s="43" t="s">
        <v>37</v>
      </c>
      <c r="G22" s="43" t="s">
        <v>24</v>
      </c>
      <c r="H22" s="43" t="s">
        <v>114</v>
      </c>
      <c r="I22" s="43" t="s">
        <v>89</v>
      </c>
      <c r="J22" s="43" t="s">
        <v>101</v>
      </c>
      <c r="K22" s="43" t="s">
        <v>349</v>
      </c>
      <c r="L22" s="43" t="s">
        <v>30</v>
      </c>
      <c r="M22" s="43" t="s">
        <v>30</v>
      </c>
      <c r="N22" s="43" t="s">
        <v>30</v>
      </c>
      <c r="O22" s="43" t="s">
        <v>411</v>
      </c>
      <c r="P22" s="46">
        <v>98</v>
      </c>
      <c r="Q22" s="46" t="s">
        <v>27</v>
      </c>
      <c r="R22" s="43" t="s">
        <v>416</v>
      </c>
      <c r="S22" s="45" t="s">
        <v>401</v>
      </c>
      <c r="T22" s="45"/>
      <c r="U22" s="44">
        <v>45292</v>
      </c>
      <c r="V22" s="44">
        <v>45657</v>
      </c>
      <c r="W22" s="46" t="s">
        <v>31</v>
      </c>
      <c r="X22" s="46" t="s">
        <v>40</v>
      </c>
      <c r="Y22" s="43" t="s">
        <v>33</v>
      </c>
      <c r="Z22" s="74">
        <v>0.74</v>
      </c>
      <c r="AA22" s="43" t="s">
        <v>467</v>
      </c>
      <c r="AB22" s="94" t="s">
        <v>622</v>
      </c>
      <c r="AC22" s="75">
        <v>36445776000</v>
      </c>
      <c r="AD22" s="75">
        <v>34904604411</v>
      </c>
      <c r="AE22" s="43"/>
      <c r="AF22" s="43" t="s">
        <v>154</v>
      </c>
      <c r="AG22" s="43" t="s">
        <v>155</v>
      </c>
    </row>
    <row r="23" spans="1:33" ht="60" x14ac:dyDescent="0.25">
      <c r="A23" s="142">
        <v>24</v>
      </c>
      <c r="B23" s="37" t="s">
        <v>394</v>
      </c>
      <c r="C23" s="37" t="s">
        <v>395</v>
      </c>
      <c r="D23" s="37" t="s">
        <v>396</v>
      </c>
      <c r="E23" s="37" t="s">
        <v>22</v>
      </c>
      <c r="F23" s="37" t="s">
        <v>37</v>
      </c>
      <c r="G23" s="37" t="s">
        <v>24</v>
      </c>
      <c r="H23" s="37" t="s">
        <v>114</v>
      </c>
      <c r="I23" s="37" t="s">
        <v>89</v>
      </c>
      <c r="J23" s="37" t="s">
        <v>38</v>
      </c>
      <c r="K23" s="37" t="s">
        <v>349</v>
      </c>
      <c r="L23" s="37" t="s">
        <v>131</v>
      </c>
      <c r="M23" s="37" t="s">
        <v>131</v>
      </c>
      <c r="N23" s="37" t="s">
        <v>30</v>
      </c>
      <c r="O23" s="37" t="s">
        <v>402</v>
      </c>
      <c r="P23" s="38">
        <v>1</v>
      </c>
      <c r="Q23" s="38" t="s">
        <v>305</v>
      </c>
      <c r="R23" s="37" t="s">
        <v>403</v>
      </c>
      <c r="S23" s="53" t="s">
        <v>404</v>
      </c>
      <c r="T23" s="53"/>
      <c r="U23" s="39">
        <v>45292</v>
      </c>
      <c r="V23" s="39">
        <v>45657</v>
      </c>
      <c r="W23" s="38" t="s">
        <v>31</v>
      </c>
      <c r="X23" s="38" t="s">
        <v>339</v>
      </c>
      <c r="Y23" s="37" t="s">
        <v>33</v>
      </c>
      <c r="Z23" s="37"/>
      <c r="AA23" s="37" t="s">
        <v>633</v>
      </c>
      <c r="AB23" s="93"/>
      <c r="AC23" s="37"/>
      <c r="AD23" s="37"/>
      <c r="AE23" s="37"/>
      <c r="AF23" s="37" t="s">
        <v>154</v>
      </c>
      <c r="AG23" s="37" t="s">
        <v>155</v>
      </c>
    </row>
    <row r="24" spans="1:33" ht="60" x14ac:dyDescent="0.25">
      <c r="A24" s="142">
        <v>25</v>
      </c>
      <c r="B24" s="43" t="s">
        <v>394</v>
      </c>
      <c r="C24" s="43" t="s">
        <v>242</v>
      </c>
      <c r="D24" s="43" t="s">
        <v>238</v>
      </c>
      <c r="E24" s="43" t="s">
        <v>22</v>
      </c>
      <c r="F24" s="43" t="s">
        <v>37</v>
      </c>
      <c r="G24" s="43" t="s">
        <v>24</v>
      </c>
      <c r="H24" s="43" t="s">
        <v>114</v>
      </c>
      <c r="I24" s="43" t="s">
        <v>89</v>
      </c>
      <c r="J24" s="43" t="s">
        <v>38</v>
      </c>
      <c r="K24" s="43" t="s">
        <v>349</v>
      </c>
      <c r="L24" s="43" t="s">
        <v>131</v>
      </c>
      <c r="M24" s="43" t="s">
        <v>131</v>
      </c>
      <c r="N24" s="43" t="s">
        <v>30</v>
      </c>
      <c r="O24" s="43" t="s">
        <v>89</v>
      </c>
      <c r="P24" s="46">
        <v>3.6</v>
      </c>
      <c r="Q24" s="46" t="s">
        <v>382</v>
      </c>
      <c r="R24" s="43" t="s">
        <v>405</v>
      </c>
      <c r="S24" s="45" t="s">
        <v>406</v>
      </c>
      <c r="T24" s="45"/>
      <c r="U24" s="44">
        <v>45292</v>
      </c>
      <c r="V24" s="44">
        <v>45657</v>
      </c>
      <c r="W24" s="46" t="s">
        <v>31</v>
      </c>
      <c r="X24" s="46" t="s">
        <v>339</v>
      </c>
      <c r="Y24" s="43" t="s">
        <v>5</v>
      </c>
      <c r="Z24" s="140">
        <v>5.8</v>
      </c>
      <c r="AA24" s="43" t="s">
        <v>624</v>
      </c>
      <c r="AB24" s="94" t="s">
        <v>622</v>
      </c>
      <c r="AC24" s="43"/>
      <c r="AD24" s="43"/>
      <c r="AE24" s="43"/>
      <c r="AF24" s="43" t="s">
        <v>154</v>
      </c>
      <c r="AG24" s="43" t="s">
        <v>155</v>
      </c>
    </row>
    <row r="25" spans="1:33" ht="90" x14ac:dyDescent="0.25">
      <c r="A25" s="142">
        <v>26</v>
      </c>
      <c r="B25" s="37" t="s">
        <v>77</v>
      </c>
      <c r="C25" s="37" t="s">
        <v>28</v>
      </c>
      <c r="D25" s="37" t="s">
        <v>196</v>
      </c>
      <c r="E25" s="37" t="s">
        <v>42</v>
      </c>
      <c r="F25" s="37" t="s">
        <v>152</v>
      </c>
      <c r="G25" s="37" t="s">
        <v>43</v>
      </c>
      <c r="H25" s="37" t="s">
        <v>111</v>
      </c>
      <c r="I25" s="37" t="s">
        <v>84</v>
      </c>
      <c r="J25" s="37" t="s">
        <v>29</v>
      </c>
      <c r="K25" s="37" t="s">
        <v>166</v>
      </c>
      <c r="L25" s="37" t="s">
        <v>210</v>
      </c>
      <c r="M25" s="37" t="s">
        <v>136</v>
      </c>
      <c r="N25" s="37" t="s">
        <v>44</v>
      </c>
      <c r="O25" s="181" t="s">
        <v>45</v>
      </c>
      <c r="P25" s="180">
        <v>6</v>
      </c>
      <c r="Q25" s="180" t="s">
        <v>25</v>
      </c>
      <c r="R25" s="181" t="s">
        <v>142</v>
      </c>
      <c r="S25" s="181" t="s">
        <v>146</v>
      </c>
      <c r="T25" s="53">
        <v>1969540000</v>
      </c>
      <c r="U25" s="187">
        <v>45292</v>
      </c>
      <c r="V25" s="187">
        <v>45657</v>
      </c>
      <c r="W25" s="187" t="s">
        <v>31</v>
      </c>
      <c r="X25" s="187" t="s">
        <v>40</v>
      </c>
      <c r="Y25" s="181" t="s">
        <v>33</v>
      </c>
      <c r="Z25" s="164">
        <v>8</v>
      </c>
      <c r="AA25" s="172" t="s">
        <v>652</v>
      </c>
      <c r="AB25" s="164" t="s">
        <v>653</v>
      </c>
      <c r="AC25" s="166">
        <v>15549000000</v>
      </c>
      <c r="AD25" s="166">
        <v>14771484360</v>
      </c>
      <c r="AE25" s="164"/>
      <c r="AF25" s="181" t="s">
        <v>654</v>
      </c>
      <c r="AG25" s="189" t="s">
        <v>655</v>
      </c>
    </row>
    <row r="26" spans="1:33" ht="90" x14ac:dyDescent="0.25">
      <c r="A26" s="142">
        <v>26</v>
      </c>
      <c r="B26" s="37" t="s">
        <v>77</v>
      </c>
      <c r="C26" s="37" t="s">
        <v>28</v>
      </c>
      <c r="D26" s="37" t="s">
        <v>196</v>
      </c>
      <c r="E26" s="37" t="s">
        <v>42</v>
      </c>
      <c r="F26" s="37" t="s">
        <v>152</v>
      </c>
      <c r="G26" s="37" t="s">
        <v>43</v>
      </c>
      <c r="H26" s="37" t="s">
        <v>111</v>
      </c>
      <c r="I26" s="37" t="s">
        <v>84</v>
      </c>
      <c r="J26" s="37" t="s">
        <v>29</v>
      </c>
      <c r="K26" s="37" t="s">
        <v>166</v>
      </c>
      <c r="L26" s="37" t="s">
        <v>210</v>
      </c>
      <c r="M26" s="37" t="s">
        <v>136</v>
      </c>
      <c r="N26" s="37" t="s">
        <v>138</v>
      </c>
      <c r="O26" s="181"/>
      <c r="P26" s="180"/>
      <c r="Q26" s="180"/>
      <c r="R26" s="181"/>
      <c r="S26" s="181"/>
      <c r="T26" s="53">
        <v>13579460000</v>
      </c>
      <c r="U26" s="187"/>
      <c r="V26" s="187"/>
      <c r="W26" s="187"/>
      <c r="X26" s="187"/>
      <c r="Y26" s="181"/>
      <c r="Z26" s="165"/>
      <c r="AA26" s="173"/>
      <c r="AB26" s="165"/>
      <c r="AC26" s="167"/>
      <c r="AD26" s="167"/>
      <c r="AE26" s="165"/>
      <c r="AF26" s="181"/>
      <c r="AG26" s="181"/>
    </row>
    <row r="27" spans="1:33" ht="90" customHeight="1" x14ac:dyDescent="0.25">
      <c r="A27" s="142">
        <v>27</v>
      </c>
      <c r="B27" s="43" t="s">
        <v>77</v>
      </c>
      <c r="C27" s="43" t="s">
        <v>197</v>
      </c>
      <c r="D27" s="43" t="s">
        <v>197</v>
      </c>
      <c r="E27" s="43" t="s">
        <v>42</v>
      </c>
      <c r="F27" s="43" t="s">
        <v>152</v>
      </c>
      <c r="G27" s="43" t="s">
        <v>43</v>
      </c>
      <c r="H27" s="43" t="s">
        <v>111</v>
      </c>
      <c r="I27" s="43" t="s">
        <v>117</v>
      </c>
      <c r="J27" s="43" t="s">
        <v>29</v>
      </c>
      <c r="K27" s="43" t="s">
        <v>166</v>
      </c>
      <c r="L27" s="43" t="s">
        <v>210</v>
      </c>
      <c r="M27" s="43" t="s">
        <v>71</v>
      </c>
      <c r="N27" s="43" t="s">
        <v>46</v>
      </c>
      <c r="O27" s="178" t="s">
        <v>47</v>
      </c>
      <c r="P27" s="179">
        <v>2</v>
      </c>
      <c r="Q27" s="179" t="s">
        <v>25</v>
      </c>
      <c r="R27" s="178" t="s">
        <v>143</v>
      </c>
      <c r="S27" s="178" t="s">
        <v>147</v>
      </c>
      <c r="T27" s="45">
        <v>518300000</v>
      </c>
      <c r="U27" s="188">
        <v>45292</v>
      </c>
      <c r="V27" s="188">
        <v>45657</v>
      </c>
      <c r="W27" s="188" t="s">
        <v>31</v>
      </c>
      <c r="X27" s="188" t="s">
        <v>40</v>
      </c>
      <c r="Y27" s="178" t="s">
        <v>33</v>
      </c>
      <c r="Z27" s="170">
        <v>2</v>
      </c>
      <c r="AA27" s="174" t="s">
        <v>656</v>
      </c>
      <c r="AB27" s="170" t="s">
        <v>657</v>
      </c>
      <c r="AC27" s="168">
        <v>2591500000</v>
      </c>
      <c r="AD27" s="168">
        <v>2541797850</v>
      </c>
      <c r="AE27" s="170"/>
      <c r="AF27" s="178" t="s">
        <v>654</v>
      </c>
      <c r="AG27" s="190" t="s">
        <v>655</v>
      </c>
    </row>
    <row r="28" spans="1:33" ht="90" x14ac:dyDescent="0.25">
      <c r="A28" s="142">
        <v>27</v>
      </c>
      <c r="B28" s="43" t="s">
        <v>77</v>
      </c>
      <c r="C28" s="43" t="s">
        <v>197</v>
      </c>
      <c r="D28" s="43" t="s">
        <v>197</v>
      </c>
      <c r="E28" s="43" t="s">
        <v>42</v>
      </c>
      <c r="F28" s="43" t="s">
        <v>152</v>
      </c>
      <c r="G28" s="43" t="s">
        <v>43</v>
      </c>
      <c r="H28" s="43" t="s">
        <v>111</v>
      </c>
      <c r="I28" s="43" t="s">
        <v>117</v>
      </c>
      <c r="J28" s="43" t="s">
        <v>29</v>
      </c>
      <c r="K28" s="43" t="s">
        <v>166</v>
      </c>
      <c r="L28" s="43" t="s">
        <v>210</v>
      </c>
      <c r="M28" s="43" t="s">
        <v>71</v>
      </c>
      <c r="N28" s="43" t="s">
        <v>139</v>
      </c>
      <c r="O28" s="178"/>
      <c r="P28" s="179"/>
      <c r="Q28" s="179"/>
      <c r="R28" s="178"/>
      <c r="S28" s="178"/>
      <c r="T28" s="45">
        <v>2073200000</v>
      </c>
      <c r="U28" s="188"/>
      <c r="V28" s="188"/>
      <c r="W28" s="188"/>
      <c r="X28" s="188"/>
      <c r="Y28" s="178"/>
      <c r="Z28" s="171"/>
      <c r="AA28" s="175"/>
      <c r="AB28" s="171"/>
      <c r="AC28" s="169"/>
      <c r="AD28" s="169"/>
      <c r="AE28" s="171"/>
      <c r="AF28" s="178"/>
      <c r="AG28" s="178"/>
    </row>
    <row r="29" spans="1:33" ht="90" customHeight="1" x14ac:dyDescent="0.25">
      <c r="A29" s="142">
        <v>28</v>
      </c>
      <c r="B29" s="37" t="s">
        <v>77</v>
      </c>
      <c r="C29" s="37" t="s">
        <v>197</v>
      </c>
      <c r="D29" s="37" t="s">
        <v>197</v>
      </c>
      <c r="E29" s="37" t="s">
        <v>42</v>
      </c>
      <c r="F29" s="37" t="s">
        <v>152</v>
      </c>
      <c r="G29" s="37" t="s">
        <v>43</v>
      </c>
      <c r="H29" s="37" t="s">
        <v>111</v>
      </c>
      <c r="I29" s="37" t="s">
        <v>117</v>
      </c>
      <c r="J29" s="37" t="s">
        <v>29</v>
      </c>
      <c r="K29" s="37" t="s">
        <v>166</v>
      </c>
      <c r="L29" s="37" t="s">
        <v>210</v>
      </c>
      <c r="M29" s="37" t="s">
        <v>67</v>
      </c>
      <c r="N29" s="37" t="s">
        <v>48</v>
      </c>
      <c r="O29" s="181" t="s">
        <v>49</v>
      </c>
      <c r="P29" s="180">
        <v>2</v>
      </c>
      <c r="Q29" s="180" t="s">
        <v>25</v>
      </c>
      <c r="R29" s="181" t="s">
        <v>144</v>
      </c>
      <c r="S29" s="181" t="s">
        <v>148</v>
      </c>
      <c r="T29" s="53">
        <v>362810000</v>
      </c>
      <c r="U29" s="187">
        <v>45292</v>
      </c>
      <c r="V29" s="187">
        <v>45657</v>
      </c>
      <c r="W29" s="187" t="s">
        <v>31</v>
      </c>
      <c r="X29" s="187" t="s">
        <v>40</v>
      </c>
      <c r="Y29" s="181" t="s">
        <v>33</v>
      </c>
      <c r="Z29" s="164">
        <v>1</v>
      </c>
      <c r="AA29" s="176" t="s">
        <v>658</v>
      </c>
      <c r="AB29" s="164" t="s">
        <v>659</v>
      </c>
      <c r="AC29" s="166">
        <v>2588218000</v>
      </c>
      <c r="AD29" s="166">
        <v>2329396200</v>
      </c>
      <c r="AE29" s="164"/>
      <c r="AF29" s="181" t="s">
        <v>654</v>
      </c>
      <c r="AG29" s="189" t="s">
        <v>655</v>
      </c>
    </row>
    <row r="30" spans="1:33" ht="90" x14ac:dyDescent="0.25">
      <c r="A30" s="142">
        <v>28</v>
      </c>
      <c r="B30" s="37" t="s">
        <v>77</v>
      </c>
      <c r="C30" s="37" t="s">
        <v>197</v>
      </c>
      <c r="D30" s="37" t="s">
        <v>197</v>
      </c>
      <c r="E30" s="37" t="s">
        <v>42</v>
      </c>
      <c r="F30" s="37" t="s">
        <v>152</v>
      </c>
      <c r="G30" s="37" t="s">
        <v>43</v>
      </c>
      <c r="H30" s="37" t="s">
        <v>111</v>
      </c>
      <c r="I30" s="37" t="s">
        <v>117</v>
      </c>
      <c r="J30" s="37" t="s">
        <v>29</v>
      </c>
      <c r="K30" s="37" t="s">
        <v>166</v>
      </c>
      <c r="L30" s="37" t="s">
        <v>210</v>
      </c>
      <c r="M30" s="37" t="s">
        <v>67</v>
      </c>
      <c r="N30" s="37" t="s">
        <v>140</v>
      </c>
      <c r="O30" s="181"/>
      <c r="P30" s="180"/>
      <c r="Q30" s="180"/>
      <c r="R30" s="181"/>
      <c r="S30" s="181"/>
      <c r="T30" s="53">
        <v>2228690000</v>
      </c>
      <c r="U30" s="187"/>
      <c r="V30" s="187"/>
      <c r="W30" s="187"/>
      <c r="X30" s="187"/>
      <c r="Y30" s="181"/>
      <c r="Z30" s="165"/>
      <c r="AA30" s="177"/>
      <c r="AB30" s="165"/>
      <c r="AC30" s="167"/>
      <c r="AD30" s="167"/>
      <c r="AE30" s="165"/>
      <c r="AF30" s="181"/>
      <c r="AG30" s="181"/>
    </row>
    <row r="31" spans="1:33" ht="90" x14ac:dyDescent="0.25">
      <c r="A31" s="142">
        <v>29</v>
      </c>
      <c r="B31" s="43" t="s">
        <v>77</v>
      </c>
      <c r="C31" s="43" t="s">
        <v>28</v>
      </c>
      <c r="D31" s="43" t="s">
        <v>196</v>
      </c>
      <c r="E31" s="43" t="s">
        <v>42</v>
      </c>
      <c r="F31" s="43" t="s">
        <v>152</v>
      </c>
      <c r="G31" s="43" t="s">
        <v>43</v>
      </c>
      <c r="H31" s="43" t="s">
        <v>111</v>
      </c>
      <c r="I31" s="43" t="s">
        <v>117</v>
      </c>
      <c r="J31" s="43" t="s">
        <v>29</v>
      </c>
      <c r="K31" s="43" t="s">
        <v>166</v>
      </c>
      <c r="L31" s="43" t="s">
        <v>210</v>
      </c>
      <c r="M31" s="43" t="s">
        <v>137</v>
      </c>
      <c r="N31" s="43" t="s">
        <v>50</v>
      </c>
      <c r="O31" s="178" t="s">
        <v>51</v>
      </c>
      <c r="P31" s="179">
        <v>20</v>
      </c>
      <c r="Q31" s="179" t="s">
        <v>25</v>
      </c>
      <c r="R31" s="178" t="s">
        <v>145</v>
      </c>
      <c r="S31" s="178" t="s">
        <v>149</v>
      </c>
      <c r="T31" s="45">
        <v>5390320000</v>
      </c>
      <c r="U31" s="188">
        <v>45292</v>
      </c>
      <c r="V31" s="188">
        <v>45657</v>
      </c>
      <c r="W31" s="188" t="s">
        <v>31</v>
      </c>
      <c r="X31" s="188" t="s">
        <v>40</v>
      </c>
      <c r="Y31" s="178" t="s">
        <v>33</v>
      </c>
      <c r="Z31" s="170">
        <v>41</v>
      </c>
      <c r="AA31" s="174" t="s">
        <v>660</v>
      </c>
      <c r="AB31" s="170" t="s">
        <v>661</v>
      </c>
      <c r="AC31" s="168">
        <v>20732000000</v>
      </c>
      <c r="AD31" s="168">
        <v>17881415640</v>
      </c>
      <c r="AE31" s="170"/>
      <c r="AF31" s="178" t="s">
        <v>654</v>
      </c>
      <c r="AG31" s="190" t="s">
        <v>655</v>
      </c>
    </row>
    <row r="32" spans="1:33" ht="90" x14ac:dyDescent="0.25">
      <c r="A32" s="142">
        <v>29</v>
      </c>
      <c r="B32" s="43" t="s">
        <v>77</v>
      </c>
      <c r="C32" s="43" t="s">
        <v>28</v>
      </c>
      <c r="D32" s="43" t="s">
        <v>196</v>
      </c>
      <c r="E32" s="43" t="s">
        <v>42</v>
      </c>
      <c r="F32" s="43" t="s">
        <v>152</v>
      </c>
      <c r="G32" s="43" t="s">
        <v>43</v>
      </c>
      <c r="H32" s="43" t="s">
        <v>111</v>
      </c>
      <c r="I32" s="43" t="s">
        <v>117</v>
      </c>
      <c r="J32" s="43" t="s">
        <v>29</v>
      </c>
      <c r="K32" s="43" t="s">
        <v>166</v>
      </c>
      <c r="L32" s="43" t="s">
        <v>210</v>
      </c>
      <c r="M32" s="43" t="s">
        <v>137</v>
      </c>
      <c r="N32" s="43" t="s">
        <v>141</v>
      </c>
      <c r="O32" s="178"/>
      <c r="P32" s="179"/>
      <c r="Q32" s="179"/>
      <c r="R32" s="178"/>
      <c r="S32" s="178"/>
      <c r="T32" s="45">
        <v>15341680000</v>
      </c>
      <c r="U32" s="188"/>
      <c r="V32" s="188"/>
      <c r="W32" s="188"/>
      <c r="X32" s="188"/>
      <c r="Y32" s="178"/>
      <c r="Z32" s="171"/>
      <c r="AA32" s="175"/>
      <c r="AB32" s="171"/>
      <c r="AC32" s="169"/>
      <c r="AD32" s="169"/>
      <c r="AE32" s="171"/>
      <c r="AF32" s="178"/>
      <c r="AG32" s="178"/>
    </row>
    <row r="33" spans="1:33" ht="135" x14ac:dyDescent="0.25">
      <c r="A33" s="142">
        <v>30</v>
      </c>
      <c r="B33" s="37" t="s">
        <v>275</v>
      </c>
      <c r="C33" s="37" t="s">
        <v>28</v>
      </c>
      <c r="D33" s="37" t="s">
        <v>195</v>
      </c>
      <c r="E33" s="37" t="s">
        <v>42</v>
      </c>
      <c r="F33" s="37" t="s">
        <v>150</v>
      </c>
      <c r="G33" s="37" t="s">
        <v>24</v>
      </c>
      <c r="H33" s="37" t="s">
        <v>114</v>
      </c>
      <c r="I33" s="37" t="s">
        <v>117</v>
      </c>
      <c r="J33" s="37" t="s">
        <v>29</v>
      </c>
      <c r="K33" s="37" t="s">
        <v>349</v>
      </c>
      <c r="L33" s="37" t="s">
        <v>30</v>
      </c>
      <c r="M33" s="37" t="s">
        <v>30</v>
      </c>
      <c r="N33" s="37" t="s">
        <v>30</v>
      </c>
      <c r="O33" s="37" t="s">
        <v>486</v>
      </c>
      <c r="P33" s="38">
        <v>90</v>
      </c>
      <c r="Q33" s="38" t="s">
        <v>27</v>
      </c>
      <c r="R33" s="37" t="s">
        <v>487</v>
      </c>
      <c r="S33" s="53" t="s">
        <v>488</v>
      </c>
      <c r="T33" s="53">
        <v>1522540611</v>
      </c>
      <c r="U33" s="39">
        <v>45292</v>
      </c>
      <c r="V33" s="39">
        <v>45657</v>
      </c>
      <c r="W33" s="38" t="s">
        <v>31</v>
      </c>
      <c r="X33" s="38" t="s">
        <v>36</v>
      </c>
      <c r="Y33" s="37" t="s">
        <v>33</v>
      </c>
      <c r="Z33" s="38">
        <v>0.88</v>
      </c>
      <c r="AA33" s="37" t="s">
        <v>643</v>
      </c>
      <c r="AB33" s="37" t="s">
        <v>644</v>
      </c>
      <c r="AC33" s="62">
        <v>1331390905.2631578</v>
      </c>
      <c r="AD33" s="62">
        <v>54916665.539999992</v>
      </c>
      <c r="AE33" s="37"/>
      <c r="AF33" s="37" t="s">
        <v>286</v>
      </c>
      <c r="AG33" s="97" t="s">
        <v>287</v>
      </c>
    </row>
    <row r="34" spans="1:33" ht="409.5" x14ac:dyDescent="0.25">
      <c r="A34" s="142">
        <v>31</v>
      </c>
      <c r="B34" s="43" t="s">
        <v>275</v>
      </c>
      <c r="C34" s="43" t="s">
        <v>276</v>
      </c>
      <c r="D34" s="43" t="s">
        <v>277</v>
      </c>
      <c r="E34" s="43" t="s">
        <v>42</v>
      </c>
      <c r="F34" s="43" t="s">
        <v>150</v>
      </c>
      <c r="G34" s="43" t="s">
        <v>43</v>
      </c>
      <c r="H34" s="43" t="s">
        <v>111</v>
      </c>
      <c r="I34" s="43" t="s">
        <v>108</v>
      </c>
      <c r="J34" s="43" t="s">
        <v>103</v>
      </c>
      <c r="K34" s="43" t="s">
        <v>349</v>
      </c>
      <c r="L34" s="43" t="s">
        <v>30</v>
      </c>
      <c r="M34" s="43" t="s">
        <v>30</v>
      </c>
      <c r="N34" s="43" t="s">
        <v>30</v>
      </c>
      <c r="O34" s="43" t="s">
        <v>108</v>
      </c>
      <c r="P34" s="46">
        <v>40</v>
      </c>
      <c r="Q34" s="46" t="s">
        <v>25</v>
      </c>
      <c r="R34" s="43" t="s">
        <v>278</v>
      </c>
      <c r="S34" s="45" t="s">
        <v>279</v>
      </c>
      <c r="T34" s="45" t="s">
        <v>133</v>
      </c>
      <c r="U34" s="44">
        <v>45292</v>
      </c>
      <c r="V34" s="44">
        <v>45657</v>
      </c>
      <c r="W34" s="46" t="s">
        <v>31</v>
      </c>
      <c r="X34" s="46" t="s">
        <v>36</v>
      </c>
      <c r="Y34" s="43" t="s">
        <v>5</v>
      </c>
      <c r="Z34" s="46">
        <v>27</v>
      </c>
      <c r="AA34" s="43" t="s">
        <v>645</v>
      </c>
      <c r="AB34" s="43" t="s">
        <v>456</v>
      </c>
      <c r="AC34" s="67"/>
      <c r="AD34" s="67"/>
      <c r="AE34" s="43"/>
      <c r="AF34" s="43" t="s">
        <v>286</v>
      </c>
      <c r="AG34" s="96" t="s">
        <v>287</v>
      </c>
    </row>
    <row r="35" spans="1:33" ht="409.5" x14ac:dyDescent="0.25">
      <c r="A35" s="142">
        <v>32</v>
      </c>
      <c r="B35" s="37" t="s">
        <v>275</v>
      </c>
      <c r="C35" s="37" t="s">
        <v>276</v>
      </c>
      <c r="D35" s="37" t="s">
        <v>277</v>
      </c>
      <c r="E35" s="37" t="s">
        <v>42</v>
      </c>
      <c r="F35" s="37" t="s">
        <v>150</v>
      </c>
      <c r="G35" s="37" t="s">
        <v>43</v>
      </c>
      <c r="H35" s="37" t="s">
        <v>111</v>
      </c>
      <c r="I35" s="37" t="s">
        <v>78</v>
      </c>
      <c r="J35" s="37" t="s">
        <v>103</v>
      </c>
      <c r="K35" s="37" t="s">
        <v>349</v>
      </c>
      <c r="L35" s="37" t="s">
        <v>30</v>
      </c>
      <c r="M35" s="37" t="s">
        <v>30</v>
      </c>
      <c r="N35" s="37" t="s">
        <v>30</v>
      </c>
      <c r="O35" s="37" t="s">
        <v>78</v>
      </c>
      <c r="P35" s="38">
        <v>3300</v>
      </c>
      <c r="Q35" s="38" t="s">
        <v>280</v>
      </c>
      <c r="R35" s="37" t="s">
        <v>281</v>
      </c>
      <c r="S35" s="53" t="s">
        <v>282</v>
      </c>
      <c r="T35" s="53" t="s">
        <v>133</v>
      </c>
      <c r="U35" s="39">
        <v>45292</v>
      </c>
      <c r="V35" s="39">
        <v>45657</v>
      </c>
      <c r="W35" s="38" t="s">
        <v>31</v>
      </c>
      <c r="X35" s="38" t="s">
        <v>36</v>
      </c>
      <c r="Y35" s="37" t="s">
        <v>5</v>
      </c>
      <c r="Z35" s="66">
        <v>2811.09</v>
      </c>
      <c r="AA35" s="37" t="s">
        <v>646</v>
      </c>
      <c r="AB35" s="37" t="s">
        <v>457</v>
      </c>
      <c r="AC35" s="68"/>
      <c r="AD35" s="68"/>
      <c r="AE35" s="37"/>
      <c r="AF35" s="37" t="s">
        <v>286</v>
      </c>
      <c r="AG35" s="97" t="s">
        <v>287</v>
      </c>
    </row>
    <row r="36" spans="1:33" ht="105" x14ac:dyDescent="0.25">
      <c r="A36" s="142">
        <v>34</v>
      </c>
      <c r="B36" s="54" t="s">
        <v>275</v>
      </c>
      <c r="C36" s="54" t="s">
        <v>242</v>
      </c>
      <c r="D36" s="54" t="s">
        <v>238</v>
      </c>
      <c r="E36" s="54" t="s">
        <v>42</v>
      </c>
      <c r="F36" s="37" t="s">
        <v>150</v>
      </c>
      <c r="G36" s="54" t="s">
        <v>43</v>
      </c>
      <c r="H36" s="54" t="s">
        <v>111</v>
      </c>
      <c r="I36" s="54" t="s">
        <v>117</v>
      </c>
      <c r="J36" s="54" t="s">
        <v>103</v>
      </c>
      <c r="K36" s="37" t="s">
        <v>349</v>
      </c>
      <c r="L36" s="54" t="s">
        <v>30</v>
      </c>
      <c r="M36" s="54" t="s">
        <v>30</v>
      </c>
      <c r="N36" s="54" t="s">
        <v>30</v>
      </c>
      <c r="O36" s="37" t="s">
        <v>283</v>
      </c>
      <c r="P36" s="38">
        <v>80</v>
      </c>
      <c r="Q36" s="38" t="s">
        <v>27</v>
      </c>
      <c r="R36" s="37" t="s">
        <v>284</v>
      </c>
      <c r="S36" s="53" t="s">
        <v>285</v>
      </c>
      <c r="T36" s="53">
        <v>745267131.82000005</v>
      </c>
      <c r="U36" s="39">
        <v>45292</v>
      </c>
      <c r="V36" s="39">
        <v>45657</v>
      </c>
      <c r="W36" s="38" t="s">
        <v>31</v>
      </c>
      <c r="X36" s="38" t="s">
        <v>40</v>
      </c>
      <c r="Y36" s="37" t="s">
        <v>33</v>
      </c>
      <c r="Z36" s="60">
        <v>0.84599999999999997</v>
      </c>
      <c r="AA36" s="37" t="s">
        <v>647</v>
      </c>
      <c r="AB36" s="37" t="s">
        <v>648</v>
      </c>
      <c r="AC36" s="62"/>
      <c r="AD36" s="62"/>
      <c r="AE36" s="37"/>
      <c r="AF36" s="37" t="s">
        <v>286</v>
      </c>
      <c r="AG36" s="97" t="s">
        <v>287</v>
      </c>
    </row>
    <row r="37" spans="1:33" ht="90" x14ac:dyDescent="0.25">
      <c r="A37" s="142">
        <v>35</v>
      </c>
      <c r="B37" s="42" t="s">
        <v>255</v>
      </c>
      <c r="C37" s="42" t="s">
        <v>28</v>
      </c>
      <c r="D37" s="42" t="s">
        <v>195</v>
      </c>
      <c r="E37" s="43" t="s">
        <v>42</v>
      </c>
      <c r="F37" s="43" t="s">
        <v>151</v>
      </c>
      <c r="G37" s="43" t="s">
        <v>24</v>
      </c>
      <c r="H37" s="43" t="s">
        <v>114</v>
      </c>
      <c r="I37" s="43" t="s">
        <v>117</v>
      </c>
      <c r="J37" s="43" t="s">
        <v>29</v>
      </c>
      <c r="K37" s="43" t="s">
        <v>349</v>
      </c>
      <c r="L37" s="43" t="s">
        <v>30</v>
      </c>
      <c r="M37" s="43" t="s">
        <v>30</v>
      </c>
      <c r="N37" s="43" t="s">
        <v>30</v>
      </c>
      <c r="O37" s="43" t="s">
        <v>256</v>
      </c>
      <c r="P37" s="46">
        <v>90</v>
      </c>
      <c r="Q37" s="46" t="s">
        <v>27</v>
      </c>
      <c r="R37" s="43" t="s">
        <v>257</v>
      </c>
      <c r="S37" s="45" t="s">
        <v>258</v>
      </c>
      <c r="T37" s="45">
        <v>998476352</v>
      </c>
      <c r="U37" s="44">
        <v>45292</v>
      </c>
      <c r="V37" s="44">
        <v>45657</v>
      </c>
      <c r="W37" s="46" t="s">
        <v>259</v>
      </c>
      <c r="X37" s="46" t="s">
        <v>36</v>
      </c>
      <c r="Y37" s="43" t="s">
        <v>33</v>
      </c>
      <c r="Z37" s="46">
        <v>91.5</v>
      </c>
      <c r="AA37" s="43" t="s">
        <v>595</v>
      </c>
      <c r="AB37" s="43" t="s">
        <v>596</v>
      </c>
      <c r="AC37" s="63">
        <v>925019998.79999995</v>
      </c>
      <c r="AD37" s="63">
        <v>860779998</v>
      </c>
      <c r="AE37" s="43"/>
      <c r="AF37" s="43" t="s">
        <v>476</v>
      </c>
      <c r="AG37" s="96" t="s">
        <v>477</v>
      </c>
    </row>
    <row r="38" spans="1:33" ht="90" x14ac:dyDescent="0.25">
      <c r="A38" s="142">
        <v>36</v>
      </c>
      <c r="B38" s="37" t="s">
        <v>255</v>
      </c>
      <c r="C38" s="37" t="s">
        <v>242</v>
      </c>
      <c r="D38" s="37" t="s">
        <v>238</v>
      </c>
      <c r="E38" s="37" t="s">
        <v>42</v>
      </c>
      <c r="F38" s="37" t="s">
        <v>151</v>
      </c>
      <c r="G38" s="37" t="s">
        <v>43</v>
      </c>
      <c r="H38" s="37" t="s">
        <v>111</v>
      </c>
      <c r="I38" s="37" t="s">
        <v>117</v>
      </c>
      <c r="J38" s="37" t="s">
        <v>29</v>
      </c>
      <c r="K38" s="37" t="s">
        <v>349</v>
      </c>
      <c r="L38" s="37" t="s">
        <v>30</v>
      </c>
      <c r="M38" s="37" t="s">
        <v>30</v>
      </c>
      <c r="N38" s="37" t="s">
        <v>30</v>
      </c>
      <c r="O38" s="37" t="s">
        <v>260</v>
      </c>
      <c r="P38" s="38">
        <v>13</v>
      </c>
      <c r="Q38" s="38" t="s">
        <v>261</v>
      </c>
      <c r="R38" s="37" t="s">
        <v>262</v>
      </c>
      <c r="S38" s="53" t="s">
        <v>263</v>
      </c>
      <c r="T38" s="53">
        <v>665650902</v>
      </c>
      <c r="U38" s="39">
        <v>45292</v>
      </c>
      <c r="V38" s="39">
        <v>45657</v>
      </c>
      <c r="W38" s="38" t="s">
        <v>264</v>
      </c>
      <c r="X38" s="38" t="s">
        <v>40</v>
      </c>
      <c r="Y38" s="37" t="s">
        <v>33</v>
      </c>
      <c r="Z38" s="38">
        <v>11.5</v>
      </c>
      <c r="AA38" s="37" t="s">
        <v>597</v>
      </c>
      <c r="AB38" s="37" t="s">
        <v>598</v>
      </c>
      <c r="AC38" s="62">
        <v>616679999.20000005</v>
      </c>
      <c r="AD38" s="62">
        <v>573853332</v>
      </c>
      <c r="AE38" s="37"/>
      <c r="AF38" s="37" t="s">
        <v>476</v>
      </c>
      <c r="AG38" s="97" t="s">
        <v>477</v>
      </c>
    </row>
    <row r="39" spans="1:33" ht="90" x14ac:dyDescent="0.25">
      <c r="A39" s="142">
        <v>37</v>
      </c>
      <c r="B39" s="43" t="s">
        <v>255</v>
      </c>
      <c r="C39" s="43" t="s">
        <v>242</v>
      </c>
      <c r="D39" s="43" t="s">
        <v>238</v>
      </c>
      <c r="E39" s="43" t="s">
        <v>42</v>
      </c>
      <c r="F39" s="43" t="s">
        <v>151</v>
      </c>
      <c r="G39" s="43" t="s">
        <v>43</v>
      </c>
      <c r="H39" s="43" t="s">
        <v>111</v>
      </c>
      <c r="I39" s="43" t="s">
        <v>117</v>
      </c>
      <c r="J39" s="43" t="s">
        <v>29</v>
      </c>
      <c r="K39" s="43" t="s">
        <v>349</v>
      </c>
      <c r="L39" s="43" t="s">
        <v>30</v>
      </c>
      <c r="M39" s="43" t="s">
        <v>30</v>
      </c>
      <c r="N39" s="43" t="s">
        <v>30</v>
      </c>
      <c r="O39" s="43" t="s">
        <v>265</v>
      </c>
      <c r="P39" s="46">
        <v>90</v>
      </c>
      <c r="Q39" s="46" t="s">
        <v>27</v>
      </c>
      <c r="R39" s="43" t="s">
        <v>266</v>
      </c>
      <c r="S39" s="45" t="s">
        <v>267</v>
      </c>
      <c r="T39" s="45">
        <v>424250146</v>
      </c>
      <c r="U39" s="44">
        <v>45292</v>
      </c>
      <c r="V39" s="44">
        <v>45657</v>
      </c>
      <c r="W39" s="46" t="s">
        <v>31</v>
      </c>
      <c r="X39" s="46" t="s">
        <v>40</v>
      </c>
      <c r="Y39" s="43" t="s">
        <v>33</v>
      </c>
      <c r="Z39" s="46">
        <v>100</v>
      </c>
      <c r="AA39" s="43" t="s">
        <v>599</v>
      </c>
      <c r="AB39" s="43" t="s">
        <v>600</v>
      </c>
      <c r="AC39" s="63">
        <v>387116667</v>
      </c>
      <c r="AD39" s="63">
        <v>357383333</v>
      </c>
      <c r="AE39" s="43"/>
      <c r="AF39" s="43" t="s">
        <v>476</v>
      </c>
      <c r="AG39" s="96" t="s">
        <v>477</v>
      </c>
    </row>
    <row r="40" spans="1:33" ht="75" x14ac:dyDescent="0.25">
      <c r="A40" s="142">
        <v>38</v>
      </c>
      <c r="B40" s="37" t="s">
        <v>77</v>
      </c>
      <c r="C40" s="37" t="s">
        <v>28</v>
      </c>
      <c r="D40" s="37" t="s">
        <v>238</v>
      </c>
      <c r="E40" s="37" t="s">
        <v>42</v>
      </c>
      <c r="F40" s="37" t="s">
        <v>152</v>
      </c>
      <c r="G40" s="37" t="s">
        <v>90</v>
      </c>
      <c r="H40" s="37" t="s">
        <v>116</v>
      </c>
      <c r="I40" s="37" t="s">
        <v>117</v>
      </c>
      <c r="J40" s="37" t="s">
        <v>29</v>
      </c>
      <c r="K40" s="37" t="s">
        <v>349</v>
      </c>
      <c r="L40" s="37" t="s">
        <v>30</v>
      </c>
      <c r="M40" s="37" t="s">
        <v>30</v>
      </c>
      <c r="N40" s="37" t="s">
        <v>30</v>
      </c>
      <c r="O40" s="37" t="s">
        <v>239</v>
      </c>
      <c r="P40" s="38">
        <v>90</v>
      </c>
      <c r="Q40" s="38" t="s">
        <v>27</v>
      </c>
      <c r="R40" s="37" t="s">
        <v>240</v>
      </c>
      <c r="S40" s="53" t="s">
        <v>241</v>
      </c>
      <c r="T40" s="53">
        <v>1078908576.9230769</v>
      </c>
      <c r="U40" s="39">
        <v>45292</v>
      </c>
      <c r="V40" s="39">
        <v>45657</v>
      </c>
      <c r="W40" s="38" t="s">
        <v>31</v>
      </c>
      <c r="X40" s="38" t="s">
        <v>36</v>
      </c>
      <c r="Y40" s="37" t="s">
        <v>33</v>
      </c>
      <c r="Z40" s="60">
        <v>0.9</v>
      </c>
      <c r="AA40" s="37" t="s">
        <v>665</v>
      </c>
      <c r="AB40" s="37" t="s">
        <v>666</v>
      </c>
      <c r="AC40" s="101">
        <v>978750000</v>
      </c>
      <c r="AD40" s="101">
        <v>801933333</v>
      </c>
      <c r="AE40" s="37"/>
      <c r="AF40" s="38" t="s">
        <v>489</v>
      </c>
      <c r="AG40" s="37" t="s">
        <v>490</v>
      </c>
    </row>
    <row r="41" spans="1:33" ht="165" x14ac:dyDescent="0.25">
      <c r="A41" s="142">
        <v>39</v>
      </c>
      <c r="B41" s="43" t="s">
        <v>77</v>
      </c>
      <c r="C41" s="43" t="s">
        <v>28</v>
      </c>
      <c r="D41" s="43" t="s">
        <v>238</v>
      </c>
      <c r="E41" s="43" t="s">
        <v>42</v>
      </c>
      <c r="F41" s="43" t="s">
        <v>152</v>
      </c>
      <c r="G41" s="43" t="s">
        <v>90</v>
      </c>
      <c r="H41" s="43" t="s">
        <v>116</v>
      </c>
      <c r="I41" s="43" t="s">
        <v>117</v>
      </c>
      <c r="J41" s="43" t="s">
        <v>29</v>
      </c>
      <c r="K41" s="43" t="s">
        <v>349</v>
      </c>
      <c r="L41" s="43" t="s">
        <v>30</v>
      </c>
      <c r="M41" s="43" t="s">
        <v>30</v>
      </c>
      <c r="N41" s="43" t="s">
        <v>30</v>
      </c>
      <c r="O41" s="43" t="s">
        <v>245</v>
      </c>
      <c r="P41" s="46">
        <v>90</v>
      </c>
      <c r="Q41" s="46" t="s">
        <v>27</v>
      </c>
      <c r="R41" s="43" t="s">
        <v>246</v>
      </c>
      <c r="S41" s="45" t="s">
        <v>247</v>
      </c>
      <c r="T41" s="45">
        <v>935054100</v>
      </c>
      <c r="U41" s="44">
        <v>45292</v>
      </c>
      <c r="V41" s="44">
        <v>45657</v>
      </c>
      <c r="W41" s="46" t="s">
        <v>31</v>
      </c>
      <c r="X41" s="46" t="s">
        <v>40</v>
      </c>
      <c r="Y41" s="43" t="s">
        <v>33</v>
      </c>
      <c r="Z41" s="61">
        <v>0.9</v>
      </c>
      <c r="AA41" s="43" t="s">
        <v>667</v>
      </c>
      <c r="AB41" s="43" t="s">
        <v>666</v>
      </c>
      <c r="AC41" s="102">
        <v>543016666</v>
      </c>
      <c r="AD41" s="102">
        <v>523416666</v>
      </c>
      <c r="AE41" s="43"/>
      <c r="AF41" s="46" t="s">
        <v>489</v>
      </c>
      <c r="AG41" s="43" t="s">
        <v>490</v>
      </c>
    </row>
    <row r="42" spans="1:33" ht="165" x14ac:dyDescent="0.25">
      <c r="A42" s="142">
        <v>40</v>
      </c>
      <c r="B42" s="37" t="s">
        <v>77</v>
      </c>
      <c r="C42" s="37" t="s">
        <v>242</v>
      </c>
      <c r="D42" s="37" t="s">
        <v>238</v>
      </c>
      <c r="E42" s="37" t="s">
        <v>42</v>
      </c>
      <c r="F42" s="37" t="s">
        <v>152</v>
      </c>
      <c r="G42" s="37" t="s">
        <v>90</v>
      </c>
      <c r="H42" s="37" t="s">
        <v>116</v>
      </c>
      <c r="I42" s="37" t="s">
        <v>243</v>
      </c>
      <c r="J42" s="37" t="s">
        <v>29</v>
      </c>
      <c r="K42" s="37" t="s">
        <v>349</v>
      </c>
      <c r="L42" s="37" t="s">
        <v>30</v>
      </c>
      <c r="M42" s="37" t="s">
        <v>30</v>
      </c>
      <c r="N42" s="37" t="s">
        <v>30</v>
      </c>
      <c r="O42" s="37" t="s">
        <v>248</v>
      </c>
      <c r="P42" s="38">
        <v>6</v>
      </c>
      <c r="Q42" s="38" t="s">
        <v>25</v>
      </c>
      <c r="R42" s="37" t="s">
        <v>249</v>
      </c>
      <c r="S42" s="53" t="s">
        <v>493</v>
      </c>
      <c r="T42" s="53">
        <v>791199623.07692301</v>
      </c>
      <c r="U42" s="39">
        <v>45292</v>
      </c>
      <c r="V42" s="39">
        <v>45657</v>
      </c>
      <c r="W42" s="38" t="s">
        <v>31</v>
      </c>
      <c r="X42" s="38" t="s">
        <v>250</v>
      </c>
      <c r="Y42" s="37" t="s">
        <v>5</v>
      </c>
      <c r="Z42" s="38">
        <v>6</v>
      </c>
      <c r="AA42" s="37" t="s">
        <v>668</v>
      </c>
      <c r="AB42" s="101" t="s">
        <v>666</v>
      </c>
      <c r="AC42" s="68"/>
      <c r="AD42" s="68"/>
      <c r="AE42" s="37"/>
      <c r="AF42" s="37" t="s">
        <v>491</v>
      </c>
      <c r="AG42" s="52" t="s">
        <v>492</v>
      </c>
    </row>
    <row r="43" spans="1:33" ht="60" x14ac:dyDescent="0.25">
      <c r="A43" s="142">
        <v>41</v>
      </c>
      <c r="B43" s="43" t="s">
        <v>77</v>
      </c>
      <c r="C43" s="43" t="s">
        <v>242</v>
      </c>
      <c r="D43" s="43" t="s">
        <v>244</v>
      </c>
      <c r="E43" s="43" t="s">
        <v>42</v>
      </c>
      <c r="F43" s="43" t="s">
        <v>152</v>
      </c>
      <c r="G43" s="43" t="s">
        <v>43</v>
      </c>
      <c r="H43" s="43" t="s">
        <v>112</v>
      </c>
      <c r="I43" s="43" t="s">
        <v>87</v>
      </c>
      <c r="J43" s="43" t="s">
        <v>103</v>
      </c>
      <c r="K43" s="43" t="s">
        <v>349</v>
      </c>
      <c r="L43" s="43" t="s">
        <v>30</v>
      </c>
      <c r="M43" s="43" t="s">
        <v>30</v>
      </c>
      <c r="N43" s="43" t="s">
        <v>30</v>
      </c>
      <c r="O43" s="43" t="s">
        <v>87</v>
      </c>
      <c r="P43" s="46">
        <v>40000</v>
      </c>
      <c r="Q43" s="46" t="s">
        <v>251</v>
      </c>
      <c r="R43" s="43" t="s">
        <v>252</v>
      </c>
      <c r="S43" s="45" t="s">
        <v>253</v>
      </c>
      <c r="T43" s="45">
        <v>935054100</v>
      </c>
      <c r="U43" s="44">
        <v>45292</v>
      </c>
      <c r="V43" s="44">
        <v>45657</v>
      </c>
      <c r="W43" s="46" t="s">
        <v>31</v>
      </c>
      <c r="X43" s="46" t="s">
        <v>32</v>
      </c>
      <c r="Y43" s="43" t="s">
        <v>5</v>
      </c>
      <c r="Z43" s="61">
        <v>0.08</v>
      </c>
      <c r="AA43" s="43" t="s">
        <v>669</v>
      </c>
      <c r="AB43" s="43" t="s">
        <v>670</v>
      </c>
      <c r="AC43" s="67">
        <v>5293466522</v>
      </c>
      <c r="AD43" s="67">
        <v>5293466522</v>
      </c>
      <c r="AE43" s="43"/>
      <c r="AF43" s="46" t="s">
        <v>489</v>
      </c>
      <c r="AG43" s="43" t="s">
        <v>490</v>
      </c>
    </row>
    <row r="44" spans="1:33" ht="315" x14ac:dyDescent="0.25">
      <c r="A44" s="142">
        <v>42</v>
      </c>
      <c r="B44" s="37" t="s">
        <v>73</v>
      </c>
      <c r="C44" s="37" t="s">
        <v>197</v>
      </c>
      <c r="D44" s="37" t="s">
        <v>197</v>
      </c>
      <c r="E44" s="37" t="s">
        <v>52</v>
      </c>
      <c r="F44" s="37" t="s">
        <v>53</v>
      </c>
      <c r="G44" s="37" t="s">
        <v>90</v>
      </c>
      <c r="H44" s="37" t="s">
        <v>111</v>
      </c>
      <c r="I44" s="37" t="s">
        <v>78</v>
      </c>
      <c r="J44" s="37" t="s">
        <v>29</v>
      </c>
      <c r="K44" s="37" t="s">
        <v>166</v>
      </c>
      <c r="L44" s="37" t="s">
        <v>211</v>
      </c>
      <c r="M44" s="37" t="s">
        <v>55</v>
      </c>
      <c r="N44" s="37" t="s">
        <v>54</v>
      </c>
      <c r="O44" s="181" t="s">
        <v>55</v>
      </c>
      <c r="P44" s="180">
        <v>5</v>
      </c>
      <c r="Q44" s="180" t="s">
        <v>25</v>
      </c>
      <c r="R44" s="181" t="s">
        <v>104</v>
      </c>
      <c r="S44" s="181" t="s">
        <v>191</v>
      </c>
      <c r="T44" s="53">
        <v>129803409197</v>
      </c>
      <c r="U44" s="187">
        <v>45292</v>
      </c>
      <c r="V44" s="187">
        <v>45657</v>
      </c>
      <c r="W44" s="187" t="s">
        <v>31</v>
      </c>
      <c r="X44" s="187" t="s">
        <v>32</v>
      </c>
      <c r="Y44" s="181" t="s">
        <v>33</v>
      </c>
      <c r="Z44" s="38">
        <v>4</v>
      </c>
      <c r="AA44" s="37" t="s">
        <v>554</v>
      </c>
      <c r="AB44" s="64" t="s">
        <v>555</v>
      </c>
      <c r="AC44" s="69">
        <v>128071574423</v>
      </c>
      <c r="AD44" s="69">
        <v>88334281720.449997</v>
      </c>
      <c r="AE44" s="37" t="s">
        <v>556</v>
      </c>
      <c r="AF44" s="181" t="s">
        <v>567</v>
      </c>
      <c r="AG44" s="181" t="s">
        <v>566</v>
      </c>
    </row>
    <row r="45" spans="1:33" ht="150" x14ac:dyDescent="0.25">
      <c r="A45" s="142">
        <v>42</v>
      </c>
      <c r="B45" s="37" t="s">
        <v>73</v>
      </c>
      <c r="C45" s="37" t="s">
        <v>197</v>
      </c>
      <c r="D45" s="37" t="s">
        <v>197</v>
      </c>
      <c r="E45" s="37" t="s">
        <v>52</v>
      </c>
      <c r="F45" s="37" t="s">
        <v>53</v>
      </c>
      <c r="G45" s="37" t="s">
        <v>90</v>
      </c>
      <c r="H45" s="37" t="s">
        <v>111</v>
      </c>
      <c r="I45" s="37" t="s">
        <v>78</v>
      </c>
      <c r="J45" s="37" t="s">
        <v>29</v>
      </c>
      <c r="K45" s="37" t="s">
        <v>166</v>
      </c>
      <c r="L45" s="37" t="s">
        <v>211</v>
      </c>
      <c r="M45" s="37" t="s">
        <v>55</v>
      </c>
      <c r="N45" s="37" t="s">
        <v>156</v>
      </c>
      <c r="O45" s="181"/>
      <c r="P45" s="180"/>
      <c r="Q45" s="180"/>
      <c r="R45" s="181"/>
      <c r="S45" s="181"/>
      <c r="T45" s="53">
        <v>3000000000</v>
      </c>
      <c r="U45" s="187"/>
      <c r="V45" s="187"/>
      <c r="W45" s="187"/>
      <c r="X45" s="187"/>
      <c r="Y45" s="181"/>
      <c r="Z45" s="38">
        <v>1</v>
      </c>
      <c r="AA45" s="37" t="s">
        <v>557</v>
      </c>
      <c r="AB45" s="37" t="s">
        <v>555</v>
      </c>
      <c r="AC45" s="69">
        <v>1050162379</v>
      </c>
      <c r="AD45" s="69">
        <v>1050162379</v>
      </c>
      <c r="AE45" s="37" t="s">
        <v>558</v>
      </c>
      <c r="AF45" s="181"/>
      <c r="AG45" s="181"/>
    </row>
    <row r="46" spans="1:33" ht="135" x14ac:dyDescent="0.25">
      <c r="A46" s="142">
        <v>43</v>
      </c>
      <c r="B46" s="43" t="s">
        <v>73</v>
      </c>
      <c r="C46" s="43" t="s">
        <v>197</v>
      </c>
      <c r="D46" s="43" t="s">
        <v>197</v>
      </c>
      <c r="E46" s="43" t="s">
        <v>52</v>
      </c>
      <c r="F46" s="43" t="s">
        <v>56</v>
      </c>
      <c r="G46" s="43" t="s">
        <v>90</v>
      </c>
      <c r="H46" s="43" t="s">
        <v>111</v>
      </c>
      <c r="I46" s="43" t="s">
        <v>78</v>
      </c>
      <c r="J46" s="43" t="s">
        <v>29</v>
      </c>
      <c r="K46" s="43" t="s">
        <v>166</v>
      </c>
      <c r="L46" s="43" t="s">
        <v>211</v>
      </c>
      <c r="M46" s="43" t="s">
        <v>47</v>
      </c>
      <c r="N46" s="43" t="s">
        <v>57</v>
      </c>
      <c r="O46" s="178" t="s">
        <v>47</v>
      </c>
      <c r="P46" s="179">
        <v>3</v>
      </c>
      <c r="Q46" s="179" t="s">
        <v>25</v>
      </c>
      <c r="R46" s="178" t="s">
        <v>105</v>
      </c>
      <c r="S46" s="178" t="s">
        <v>159</v>
      </c>
      <c r="T46" s="45">
        <v>20570000000</v>
      </c>
      <c r="U46" s="188">
        <v>45292</v>
      </c>
      <c r="V46" s="188">
        <v>45657</v>
      </c>
      <c r="W46" s="188" t="s">
        <v>31</v>
      </c>
      <c r="X46" s="188" t="s">
        <v>32</v>
      </c>
      <c r="Y46" s="178" t="s">
        <v>33</v>
      </c>
      <c r="Z46" s="46">
        <v>2</v>
      </c>
      <c r="AA46" s="43" t="s">
        <v>559</v>
      </c>
      <c r="AB46" s="65" t="s">
        <v>555</v>
      </c>
      <c r="AC46" s="70">
        <v>19144841656</v>
      </c>
      <c r="AD46" s="70">
        <v>15892291656</v>
      </c>
      <c r="AE46" s="43" t="s">
        <v>560</v>
      </c>
      <c r="AF46" s="178" t="s">
        <v>567</v>
      </c>
      <c r="AG46" s="190" t="s">
        <v>566</v>
      </c>
    </row>
    <row r="47" spans="1:33" ht="150" x14ac:dyDescent="0.25">
      <c r="A47" s="142">
        <v>43</v>
      </c>
      <c r="B47" s="43" t="s">
        <v>73</v>
      </c>
      <c r="C47" s="43" t="s">
        <v>197</v>
      </c>
      <c r="D47" s="43" t="s">
        <v>197</v>
      </c>
      <c r="E47" s="43" t="s">
        <v>52</v>
      </c>
      <c r="F47" s="43" t="s">
        <v>56</v>
      </c>
      <c r="G47" s="43" t="s">
        <v>90</v>
      </c>
      <c r="H47" s="43" t="s">
        <v>111</v>
      </c>
      <c r="I47" s="43" t="s">
        <v>78</v>
      </c>
      <c r="J47" s="43" t="s">
        <v>29</v>
      </c>
      <c r="K47" s="43" t="s">
        <v>166</v>
      </c>
      <c r="L47" s="43" t="s">
        <v>211</v>
      </c>
      <c r="M47" s="43" t="s">
        <v>47</v>
      </c>
      <c r="N47" s="43" t="s">
        <v>157</v>
      </c>
      <c r="O47" s="178"/>
      <c r="P47" s="179"/>
      <c r="Q47" s="179"/>
      <c r="R47" s="178"/>
      <c r="S47" s="178"/>
      <c r="T47" s="45">
        <v>17908067427</v>
      </c>
      <c r="U47" s="188"/>
      <c r="V47" s="188"/>
      <c r="W47" s="188"/>
      <c r="X47" s="188"/>
      <c r="Y47" s="178"/>
      <c r="Z47" s="46">
        <v>1</v>
      </c>
      <c r="AA47" s="43" t="s">
        <v>561</v>
      </c>
      <c r="AB47" s="43" t="s">
        <v>555</v>
      </c>
      <c r="AC47" s="70">
        <v>17769744455</v>
      </c>
      <c r="AD47" s="70">
        <v>2540485778.0900002</v>
      </c>
      <c r="AE47" s="43" t="s">
        <v>562</v>
      </c>
      <c r="AF47" s="178"/>
      <c r="AG47" s="178"/>
    </row>
    <row r="48" spans="1:33" ht="180" x14ac:dyDescent="0.25">
      <c r="A48" s="142">
        <v>44</v>
      </c>
      <c r="B48" s="37" t="s">
        <v>73</v>
      </c>
      <c r="C48" s="37" t="s">
        <v>197</v>
      </c>
      <c r="D48" s="37" t="s">
        <v>197</v>
      </c>
      <c r="E48" s="37" t="s">
        <v>52</v>
      </c>
      <c r="F48" s="37" t="s">
        <v>56</v>
      </c>
      <c r="G48" s="37" t="s">
        <v>90</v>
      </c>
      <c r="H48" s="37" t="s">
        <v>111</v>
      </c>
      <c r="I48" s="37" t="s">
        <v>78</v>
      </c>
      <c r="J48" s="37" t="s">
        <v>29</v>
      </c>
      <c r="K48" s="37" t="s">
        <v>166</v>
      </c>
      <c r="L48" s="37" t="s">
        <v>211</v>
      </c>
      <c r="M48" s="37" t="s">
        <v>59</v>
      </c>
      <c r="N48" s="37" t="s">
        <v>58</v>
      </c>
      <c r="O48" s="181" t="s">
        <v>59</v>
      </c>
      <c r="P48" s="180">
        <v>3</v>
      </c>
      <c r="Q48" s="180" t="s">
        <v>25</v>
      </c>
      <c r="R48" s="181" t="s">
        <v>167</v>
      </c>
      <c r="S48" s="181" t="s">
        <v>159</v>
      </c>
      <c r="T48" s="53">
        <v>10615570973</v>
      </c>
      <c r="U48" s="187">
        <v>45292</v>
      </c>
      <c r="V48" s="187">
        <v>45657</v>
      </c>
      <c r="W48" s="187" t="s">
        <v>31</v>
      </c>
      <c r="X48" s="187" t="s">
        <v>32</v>
      </c>
      <c r="Y48" s="181" t="s">
        <v>33</v>
      </c>
      <c r="Z48" s="38">
        <v>1</v>
      </c>
      <c r="AA48" s="37" t="s">
        <v>563</v>
      </c>
      <c r="AB48" s="37" t="s">
        <v>555</v>
      </c>
      <c r="AC48" s="69">
        <v>8988488112</v>
      </c>
      <c r="AD48" s="69">
        <v>8988488112</v>
      </c>
      <c r="AE48" s="37" t="s">
        <v>564</v>
      </c>
      <c r="AF48" s="181" t="s">
        <v>567</v>
      </c>
      <c r="AG48" s="181" t="s">
        <v>566</v>
      </c>
    </row>
    <row r="49" spans="1:33" ht="90" x14ac:dyDescent="0.25">
      <c r="A49" s="142">
        <v>44</v>
      </c>
      <c r="B49" s="37" t="s">
        <v>73</v>
      </c>
      <c r="C49" s="37" t="s">
        <v>197</v>
      </c>
      <c r="D49" s="37" t="s">
        <v>197</v>
      </c>
      <c r="E49" s="37" t="s">
        <v>52</v>
      </c>
      <c r="F49" s="37" t="s">
        <v>56</v>
      </c>
      <c r="G49" s="37" t="s">
        <v>90</v>
      </c>
      <c r="H49" s="37" t="s">
        <v>111</v>
      </c>
      <c r="I49" s="37" t="s">
        <v>78</v>
      </c>
      <c r="J49" s="37" t="s">
        <v>29</v>
      </c>
      <c r="K49" s="37" t="s">
        <v>166</v>
      </c>
      <c r="L49" s="37" t="s">
        <v>211</v>
      </c>
      <c r="M49" s="37" t="s">
        <v>59</v>
      </c>
      <c r="N49" s="37" t="s">
        <v>158</v>
      </c>
      <c r="O49" s="181"/>
      <c r="P49" s="180"/>
      <c r="Q49" s="180"/>
      <c r="R49" s="181"/>
      <c r="S49" s="181"/>
      <c r="T49" s="53">
        <v>2152000000</v>
      </c>
      <c r="U49" s="187"/>
      <c r="V49" s="187"/>
      <c r="W49" s="187"/>
      <c r="X49" s="187"/>
      <c r="Y49" s="181"/>
      <c r="Z49" s="38">
        <v>0</v>
      </c>
      <c r="AA49" s="37" t="s">
        <v>565</v>
      </c>
      <c r="AB49" s="37" t="s">
        <v>555</v>
      </c>
      <c r="AC49" s="69">
        <v>0</v>
      </c>
      <c r="AD49" s="69">
        <v>0</v>
      </c>
      <c r="AE49" s="37" t="s">
        <v>565</v>
      </c>
      <c r="AF49" s="181"/>
      <c r="AG49" s="181"/>
    </row>
    <row r="50" spans="1:33" ht="255" x14ac:dyDescent="0.25">
      <c r="A50" s="142">
        <v>45</v>
      </c>
      <c r="B50" s="43" t="s">
        <v>73</v>
      </c>
      <c r="C50" s="43" t="s">
        <v>197</v>
      </c>
      <c r="D50" s="43" t="s">
        <v>197</v>
      </c>
      <c r="E50" s="43" t="s">
        <v>52</v>
      </c>
      <c r="F50" s="43" t="s">
        <v>56</v>
      </c>
      <c r="G50" s="43" t="s">
        <v>43</v>
      </c>
      <c r="H50" s="43" t="s">
        <v>112</v>
      </c>
      <c r="I50" s="43" t="s">
        <v>85</v>
      </c>
      <c r="J50" s="43" t="s">
        <v>103</v>
      </c>
      <c r="K50" s="43" t="s">
        <v>166</v>
      </c>
      <c r="L50" s="43" t="s">
        <v>207</v>
      </c>
      <c r="M50" s="43" t="s">
        <v>206</v>
      </c>
      <c r="N50" s="43" t="s">
        <v>201</v>
      </c>
      <c r="O50" s="178" t="s">
        <v>212</v>
      </c>
      <c r="P50" s="179">
        <v>8</v>
      </c>
      <c r="Q50" s="179" t="s">
        <v>25</v>
      </c>
      <c r="R50" s="178" t="s">
        <v>213</v>
      </c>
      <c r="S50" s="186" t="s">
        <v>214</v>
      </c>
      <c r="T50" s="45">
        <v>44343794516</v>
      </c>
      <c r="U50" s="44">
        <v>45292</v>
      </c>
      <c r="V50" s="44">
        <v>45657</v>
      </c>
      <c r="W50" s="46" t="s">
        <v>31</v>
      </c>
      <c r="X50" s="46" t="s">
        <v>36</v>
      </c>
      <c r="Y50" s="43" t="s">
        <v>33</v>
      </c>
      <c r="Z50" s="46">
        <v>7</v>
      </c>
      <c r="AA50" s="43" t="s">
        <v>568</v>
      </c>
      <c r="AB50" s="43" t="s">
        <v>555</v>
      </c>
      <c r="AC50" s="70">
        <v>44016656111</v>
      </c>
      <c r="AD50" s="70">
        <v>28110751104.200001</v>
      </c>
      <c r="AE50" s="43" t="s">
        <v>569</v>
      </c>
      <c r="AF50" s="43" t="s">
        <v>567</v>
      </c>
      <c r="AG50" s="135" t="s">
        <v>566</v>
      </c>
    </row>
    <row r="51" spans="1:33" ht="105" x14ac:dyDescent="0.25">
      <c r="A51" s="142">
        <v>45</v>
      </c>
      <c r="B51" s="43" t="s">
        <v>73</v>
      </c>
      <c r="C51" s="43" t="s">
        <v>197</v>
      </c>
      <c r="D51" s="43" t="s">
        <v>197</v>
      </c>
      <c r="E51" s="43" t="s">
        <v>52</v>
      </c>
      <c r="F51" s="43" t="s">
        <v>56</v>
      </c>
      <c r="G51" s="43" t="s">
        <v>43</v>
      </c>
      <c r="H51" s="43" t="s">
        <v>112</v>
      </c>
      <c r="I51" s="43" t="s">
        <v>85</v>
      </c>
      <c r="J51" s="43" t="s">
        <v>103</v>
      </c>
      <c r="K51" s="43" t="s">
        <v>166</v>
      </c>
      <c r="L51" s="43" t="s">
        <v>207</v>
      </c>
      <c r="M51" s="43" t="s">
        <v>206</v>
      </c>
      <c r="N51" s="43" t="s">
        <v>202</v>
      </c>
      <c r="O51" s="178"/>
      <c r="P51" s="179"/>
      <c r="Q51" s="179"/>
      <c r="R51" s="178"/>
      <c r="S51" s="186"/>
      <c r="T51" s="45">
        <v>3656037488.0344849</v>
      </c>
      <c r="U51" s="44">
        <v>45292</v>
      </c>
      <c r="V51" s="44">
        <v>45657</v>
      </c>
      <c r="W51" s="46" t="s">
        <v>31</v>
      </c>
      <c r="X51" s="46" t="s">
        <v>36</v>
      </c>
      <c r="Y51" s="43" t="s">
        <v>33</v>
      </c>
      <c r="Z51" s="46">
        <v>1</v>
      </c>
      <c r="AA51" s="43" t="s">
        <v>570</v>
      </c>
      <c r="AB51" s="43" t="s">
        <v>555</v>
      </c>
      <c r="AC51" s="70">
        <v>3480000000</v>
      </c>
      <c r="AD51" s="70">
        <v>3050000000</v>
      </c>
      <c r="AE51" s="43" t="s">
        <v>571</v>
      </c>
      <c r="AF51" s="135" t="s">
        <v>567</v>
      </c>
      <c r="AG51" s="135" t="s">
        <v>566</v>
      </c>
    </row>
    <row r="52" spans="1:33" ht="315" x14ac:dyDescent="0.25">
      <c r="A52" s="142">
        <v>46</v>
      </c>
      <c r="B52" s="37" t="s">
        <v>73</v>
      </c>
      <c r="C52" s="37" t="s">
        <v>197</v>
      </c>
      <c r="D52" s="37" t="s">
        <v>197</v>
      </c>
      <c r="E52" s="37" t="s">
        <v>52</v>
      </c>
      <c r="F52" s="37" t="s">
        <v>56</v>
      </c>
      <c r="G52" s="37" t="s">
        <v>43</v>
      </c>
      <c r="H52" s="37" t="s">
        <v>112</v>
      </c>
      <c r="I52" s="37" t="s">
        <v>85</v>
      </c>
      <c r="J52" s="37" t="s">
        <v>103</v>
      </c>
      <c r="K52" s="37" t="s">
        <v>166</v>
      </c>
      <c r="L52" s="37" t="s">
        <v>207</v>
      </c>
      <c r="M52" s="37" t="s">
        <v>71</v>
      </c>
      <c r="N52" s="37" t="s">
        <v>203</v>
      </c>
      <c r="O52" s="181" t="s">
        <v>235</v>
      </c>
      <c r="P52" s="180">
        <v>7</v>
      </c>
      <c r="Q52" s="180" t="s">
        <v>25</v>
      </c>
      <c r="R52" s="181" t="s">
        <v>215</v>
      </c>
      <c r="S52" s="181" t="s">
        <v>216</v>
      </c>
      <c r="T52" s="53">
        <v>38800000000</v>
      </c>
      <c r="U52" s="39">
        <v>45292</v>
      </c>
      <c r="V52" s="39">
        <v>45657</v>
      </c>
      <c r="W52" s="38" t="s">
        <v>31</v>
      </c>
      <c r="X52" s="38" t="s">
        <v>36</v>
      </c>
      <c r="Y52" s="37" t="s">
        <v>33</v>
      </c>
      <c r="Z52" s="38">
        <v>4</v>
      </c>
      <c r="AA52" s="37" t="s">
        <v>572</v>
      </c>
      <c r="AB52" s="37" t="s">
        <v>555</v>
      </c>
      <c r="AC52" s="69">
        <v>34574439959</v>
      </c>
      <c r="AD52" s="69">
        <v>26033869790</v>
      </c>
      <c r="AE52" s="37" t="s">
        <v>569</v>
      </c>
      <c r="AF52" s="136" t="s">
        <v>567</v>
      </c>
      <c r="AG52" s="136" t="s">
        <v>566</v>
      </c>
    </row>
    <row r="53" spans="1:33" ht="180" x14ac:dyDescent="0.25">
      <c r="A53" s="142">
        <v>46</v>
      </c>
      <c r="B53" s="37" t="s">
        <v>73</v>
      </c>
      <c r="C53" s="37" t="s">
        <v>197</v>
      </c>
      <c r="D53" s="37" t="s">
        <v>197</v>
      </c>
      <c r="E53" s="37" t="s">
        <v>52</v>
      </c>
      <c r="F53" s="37" t="s">
        <v>56</v>
      </c>
      <c r="G53" s="37" t="s">
        <v>43</v>
      </c>
      <c r="H53" s="37" t="s">
        <v>112</v>
      </c>
      <c r="I53" s="37" t="s">
        <v>85</v>
      </c>
      <c r="J53" s="37" t="s">
        <v>103</v>
      </c>
      <c r="K53" s="37" t="s">
        <v>166</v>
      </c>
      <c r="L53" s="37" t="s">
        <v>207</v>
      </c>
      <c r="M53" s="37" t="s">
        <v>71</v>
      </c>
      <c r="N53" s="37" t="s">
        <v>204</v>
      </c>
      <c r="O53" s="181"/>
      <c r="P53" s="180"/>
      <c r="Q53" s="180"/>
      <c r="R53" s="181"/>
      <c r="S53" s="181"/>
      <c r="T53" s="53">
        <v>35100000000</v>
      </c>
      <c r="U53" s="39">
        <v>45292</v>
      </c>
      <c r="V53" s="39">
        <v>45657</v>
      </c>
      <c r="W53" s="38" t="s">
        <v>31</v>
      </c>
      <c r="X53" s="38" t="s">
        <v>36</v>
      </c>
      <c r="Y53" s="37" t="s">
        <v>33</v>
      </c>
      <c r="Z53" s="38">
        <v>2</v>
      </c>
      <c r="AA53" s="37" t="s">
        <v>573</v>
      </c>
      <c r="AB53" s="37" t="s">
        <v>574</v>
      </c>
      <c r="AC53" s="69">
        <v>38536034108</v>
      </c>
      <c r="AD53" s="69">
        <v>16626216667</v>
      </c>
      <c r="AE53" s="37" t="s">
        <v>575</v>
      </c>
      <c r="AF53" s="136" t="s">
        <v>567</v>
      </c>
      <c r="AG53" s="136" t="s">
        <v>566</v>
      </c>
    </row>
    <row r="54" spans="1:33" ht="255" x14ac:dyDescent="0.25">
      <c r="A54" s="142">
        <v>46</v>
      </c>
      <c r="B54" s="37" t="s">
        <v>73</v>
      </c>
      <c r="C54" s="37" t="s">
        <v>197</v>
      </c>
      <c r="D54" s="37" t="s">
        <v>197</v>
      </c>
      <c r="E54" s="37" t="s">
        <v>52</v>
      </c>
      <c r="F54" s="37" t="s">
        <v>56</v>
      </c>
      <c r="G54" s="37" t="s">
        <v>43</v>
      </c>
      <c r="H54" s="37" t="s">
        <v>112</v>
      </c>
      <c r="I54" s="37" t="s">
        <v>85</v>
      </c>
      <c r="J54" s="37" t="s">
        <v>103</v>
      </c>
      <c r="K54" s="37" t="s">
        <v>166</v>
      </c>
      <c r="L54" s="37" t="s">
        <v>207</v>
      </c>
      <c r="M54" s="37" t="s">
        <v>71</v>
      </c>
      <c r="N54" s="37" t="s">
        <v>205</v>
      </c>
      <c r="O54" s="181"/>
      <c r="P54" s="180"/>
      <c r="Q54" s="180"/>
      <c r="R54" s="181"/>
      <c r="S54" s="181"/>
      <c r="T54" s="53">
        <v>8000000000</v>
      </c>
      <c r="U54" s="39">
        <v>45292</v>
      </c>
      <c r="V54" s="39">
        <v>45657</v>
      </c>
      <c r="W54" s="38" t="s">
        <v>31</v>
      </c>
      <c r="X54" s="38" t="s">
        <v>36</v>
      </c>
      <c r="Y54" s="37" t="s">
        <v>33</v>
      </c>
      <c r="Z54" s="38">
        <v>0</v>
      </c>
      <c r="AA54" s="37" t="s">
        <v>576</v>
      </c>
      <c r="AB54" s="37" t="s">
        <v>555</v>
      </c>
      <c r="AC54" s="69">
        <v>8000000000</v>
      </c>
      <c r="AD54" s="69">
        <v>8000000000</v>
      </c>
      <c r="AE54" s="37" t="s">
        <v>577</v>
      </c>
      <c r="AF54" s="136" t="s">
        <v>567</v>
      </c>
      <c r="AG54" s="136" t="s">
        <v>566</v>
      </c>
    </row>
    <row r="55" spans="1:33" ht="165" x14ac:dyDescent="0.25">
      <c r="A55" s="142">
        <v>47</v>
      </c>
      <c r="B55" s="43" t="s">
        <v>73</v>
      </c>
      <c r="C55" s="43" t="s">
        <v>28</v>
      </c>
      <c r="D55" s="43" t="s">
        <v>198</v>
      </c>
      <c r="E55" s="43" t="s">
        <v>52</v>
      </c>
      <c r="F55" s="43" t="s">
        <v>53</v>
      </c>
      <c r="G55" s="43" t="s">
        <v>24</v>
      </c>
      <c r="H55" s="43" t="s">
        <v>114</v>
      </c>
      <c r="I55" s="43" t="s">
        <v>164</v>
      </c>
      <c r="J55" s="43" t="s">
        <v>35</v>
      </c>
      <c r="K55" s="43" t="s">
        <v>349</v>
      </c>
      <c r="L55" s="43" t="s">
        <v>30</v>
      </c>
      <c r="M55" s="43" t="s">
        <v>30</v>
      </c>
      <c r="N55" s="43" t="s">
        <v>30</v>
      </c>
      <c r="O55" s="43" t="s">
        <v>268</v>
      </c>
      <c r="P55" s="46">
        <v>100</v>
      </c>
      <c r="Q55" s="46" t="s">
        <v>27</v>
      </c>
      <c r="R55" s="43" t="s">
        <v>269</v>
      </c>
      <c r="S55" s="45" t="s">
        <v>270</v>
      </c>
      <c r="T55" s="45">
        <v>3113706600</v>
      </c>
      <c r="U55" s="44">
        <v>45292</v>
      </c>
      <c r="V55" s="44">
        <v>45657</v>
      </c>
      <c r="W55" s="46" t="s">
        <v>31</v>
      </c>
      <c r="X55" s="46" t="s">
        <v>32</v>
      </c>
      <c r="Y55" s="43" t="s">
        <v>33</v>
      </c>
      <c r="Z55" s="46">
        <v>0.89805804687558699</v>
      </c>
      <c r="AA55" s="43" t="s">
        <v>578</v>
      </c>
      <c r="AB55" s="43" t="s">
        <v>455</v>
      </c>
      <c r="AC55" s="70">
        <v>1761900806</v>
      </c>
      <c r="AD55" s="70">
        <v>1701900806</v>
      </c>
      <c r="AE55" s="43" t="s">
        <v>579</v>
      </c>
      <c r="AF55" s="138" t="s">
        <v>567</v>
      </c>
      <c r="AG55" s="138" t="s">
        <v>566</v>
      </c>
    </row>
    <row r="56" spans="1:33" ht="60" x14ac:dyDescent="0.25">
      <c r="A56" s="142">
        <v>48</v>
      </c>
      <c r="B56" s="37" t="s">
        <v>73</v>
      </c>
      <c r="C56" s="37" t="s">
        <v>242</v>
      </c>
      <c r="D56" s="37" t="s">
        <v>238</v>
      </c>
      <c r="E56" s="37" t="s">
        <v>52</v>
      </c>
      <c r="F56" s="37" t="s">
        <v>53</v>
      </c>
      <c r="G56" s="37" t="s">
        <v>24</v>
      </c>
      <c r="H56" s="37" t="s">
        <v>114</v>
      </c>
      <c r="I56" s="37" t="s">
        <v>86</v>
      </c>
      <c r="J56" s="37" t="s">
        <v>29</v>
      </c>
      <c r="K56" s="37" t="s">
        <v>349</v>
      </c>
      <c r="L56" s="37" t="s">
        <v>30</v>
      </c>
      <c r="M56" s="37" t="s">
        <v>30</v>
      </c>
      <c r="N56" s="37" t="s">
        <v>30</v>
      </c>
      <c r="O56" s="37" t="s">
        <v>271</v>
      </c>
      <c r="P56" s="38">
        <v>100</v>
      </c>
      <c r="Q56" s="38" t="s">
        <v>27</v>
      </c>
      <c r="R56" s="37" t="s">
        <v>269</v>
      </c>
      <c r="S56" s="53" t="s">
        <v>270</v>
      </c>
      <c r="T56" s="53">
        <f>2336457600+235530000</f>
        <v>2571987600</v>
      </c>
      <c r="U56" s="39">
        <v>45292</v>
      </c>
      <c r="V56" s="39">
        <v>45657</v>
      </c>
      <c r="W56" s="38" t="s">
        <v>31</v>
      </c>
      <c r="X56" s="38" t="s">
        <v>32</v>
      </c>
      <c r="Y56" s="37" t="s">
        <v>33</v>
      </c>
      <c r="Z56" s="60">
        <v>0.91482356440544488</v>
      </c>
      <c r="AA56" s="37" t="s">
        <v>580</v>
      </c>
      <c r="AB56" s="64" t="s">
        <v>455</v>
      </c>
      <c r="AC56" s="69">
        <v>2032966666</v>
      </c>
      <c r="AD56" s="69">
        <v>1472582333</v>
      </c>
      <c r="AE56" s="37" t="s">
        <v>581</v>
      </c>
      <c r="AF56" s="137" t="s">
        <v>567</v>
      </c>
      <c r="AG56" s="137" t="s">
        <v>566</v>
      </c>
    </row>
    <row r="57" spans="1:33" ht="90" x14ac:dyDescent="0.25">
      <c r="A57" s="142">
        <v>49</v>
      </c>
      <c r="B57" s="43" t="s">
        <v>75</v>
      </c>
      <c r="C57" s="43" t="s">
        <v>28</v>
      </c>
      <c r="D57" s="43" t="s">
        <v>195</v>
      </c>
      <c r="E57" s="43" t="s">
        <v>68</v>
      </c>
      <c r="F57" s="43" t="s">
        <v>69</v>
      </c>
      <c r="G57" s="43" t="s">
        <v>43</v>
      </c>
      <c r="H57" s="43" t="s">
        <v>111</v>
      </c>
      <c r="I57" s="43" t="s">
        <v>84</v>
      </c>
      <c r="J57" s="43" t="s">
        <v>29</v>
      </c>
      <c r="K57" s="43" t="s">
        <v>166</v>
      </c>
      <c r="L57" s="43" t="s">
        <v>208</v>
      </c>
      <c r="M57" s="178" t="s">
        <v>70</v>
      </c>
      <c r="N57" s="43" t="s">
        <v>223</v>
      </c>
      <c r="O57" s="178" t="s">
        <v>231</v>
      </c>
      <c r="P57" s="179">
        <v>12</v>
      </c>
      <c r="Q57" s="179" t="s">
        <v>25</v>
      </c>
      <c r="R57" s="178" t="s">
        <v>230</v>
      </c>
      <c r="S57" s="178" t="s">
        <v>232</v>
      </c>
      <c r="T57" s="45">
        <v>1500000000</v>
      </c>
      <c r="U57" s="44">
        <v>45536</v>
      </c>
      <c r="V57" s="44">
        <v>45657</v>
      </c>
      <c r="W57" s="46" t="s">
        <v>31</v>
      </c>
      <c r="X57" s="46" t="s">
        <v>36</v>
      </c>
      <c r="Y57" s="43" t="s">
        <v>33</v>
      </c>
      <c r="Z57" s="46"/>
      <c r="AA57" s="43" t="s">
        <v>582</v>
      </c>
      <c r="AB57" s="43" t="s">
        <v>583</v>
      </c>
      <c r="AC57" s="76">
        <v>629588588</v>
      </c>
      <c r="AD57" s="43"/>
      <c r="AE57" s="43"/>
      <c r="AF57" s="47" t="s">
        <v>420</v>
      </c>
      <c r="AG57" s="98" t="s">
        <v>421</v>
      </c>
    </row>
    <row r="58" spans="1:33" ht="409.5" x14ac:dyDescent="0.25">
      <c r="A58" s="142">
        <v>49</v>
      </c>
      <c r="B58" s="43" t="s">
        <v>75</v>
      </c>
      <c r="C58" s="43" t="s">
        <v>197</v>
      </c>
      <c r="D58" s="43" t="s">
        <v>197</v>
      </c>
      <c r="E58" s="43" t="s">
        <v>68</v>
      </c>
      <c r="F58" s="43" t="s">
        <v>69</v>
      </c>
      <c r="G58" s="43" t="s">
        <v>43</v>
      </c>
      <c r="H58" s="43" t="s">
        <v>112</v>
      </c>
      <c r="I58" s="43" t="s">
        <v>85</v>
      </c>
      <c r="J58" s="43" t="s">
        <v>29</v>
      </c>
      <c r="K58" s="43" t="s">
        <v>166</v>
      </c>
      <c r="L58" s="43" t="s">
        <v>208</v>
      </c>
      <c r="M58" s="178"/>
      <c r="N58" s="43" t="s">
        <v>224</v>
      </c>
      <c r="O58" s="178" t="s">
        <v>71</v>
      </c>
      <c r="P58" s="179"/>
      <c r="Q58" s="179"/>
      <c r="R58" s="178"/>
      <c r="S58" s="178"/>
      <c r="T58" s="45">
        <v>5000000000</v>
      </c>
      <c r="U58" s="44">
        <v>45536</v>
      </c>
      <c r="V58" s="44">
        <v>45657</v>
      </c>
      <c r="W58" s="46" t="s">
        <v>31</v>
      </c>
      <c r="X58" s="46" t="s">
        <v>36</v>
      </c>
      <c r="Y58" s="43" t="s">
        <v>33</v>
      </c>
      <c r="Z58" s="46">
        <v>18</v>
      </c>
      <c r="AA58" s="43" t="s">
        <v>584</v>
      </c>
      <c r="AB58" s="43" t="s">
        <v>585</v>
      </c>
      <c r="AC58" s="132">
        <v>2711582500</v>
      </c>
      <c r="AD58" s="132">
        <v>2453802500</v>
      </c>
      <c r="AE58" s="43"/>
      <c r="AF58" s="47" t="s">
        <v>420</v>
      </c>
      <c r="AG58" s="98" t="s">
        <v>421</v>
      </c>
    </row>
    <row r="59" spans="1:33" ht="180" x14ac:dyDescent="0.25">
      <c r="A59" s="142">
        <v>50</v>
      </c>
      <c r="B59" s="37" t="s">
        <v>75</v>
      </c>
      <c r="C59" s="37" t="s">
        <v>28</v>
      </c>
      <c r="D59" s="37" t="s">
        <v>194</v>
      </c>
      <c r="E59" s="37" t="s">
        <v>68</v>
      </c>
      <c r="F59" s="37" t="s">
        <v>69</v>
      </c>
      <c r="G59" s="37" t="s">
        <v>43</v>
      </c>
      <c r="H59" s="37" t="s">
        <v>112</v>
      </c>
      <c r="I59" s="37" t="s">
        <v>85</v>
      </c>
      <c r="J59" s="37" t="s">
        <v>29</v>
      </c>
      <c r="K59" s="37" t="s">
        <v>166</v>
      </c>
      <c r="L59" s="37" t="s">
        <v>208</v>
      </c>
      <c r="M59" s="37" t="s">
        <v>71</v>
      </c>
      <c r="N59" s="37" t="s">
        <v>225</v>
      </c>
      <c r="O59" s="181" t="s">
        <v>47</v>
      </c>
      <c r="P59" s="180">
        <v>2</v>
      </c>
      <c r="Q59" s="180" t="s">
        <v>25</v>
      </c>
      <c r="R59" s="181" t="s">
        <v>105</v>
      </c>
      <c r="S59" s="182" t="s">
        <v>216</v>
      </c>
      <c r="T59" s="53">
        <v>400000000</v>
      </c>
      <c r="U59" s="39">
        <v>45536</v>
      </c>
      <c r="V59" s="39">
        <v>45657</v>
      </c>
      <c r="W59" s="38" t="s">
        <v>31</v>
      </c>
      <c r="X59" s="38" t="s">
        <v>36</v>
      </c>
      <c r="Y59" s="37" t="s">
        <v>33</v>
      </c>
      <c r="Z59" s="38">
        <v>0</v>
      </c>
      <c r="AA59" s="37" t="s">
        <v>586</v>
      </c>
      <c r="AB59" s="37" t="s">
        <v>587</v>
      </c>
      <c r="AC59" s="77">
        <v>65510949</v>
      </c>
      <c r="AD59" s="37">
        <v>22010949</v>
      </c>
      <c r="AE59" s="37"/>
      <c r="AF59" s="55" t="s">
        <v>420</v>
      </c>
      <c r="AG59" s="99" t="s">
        <v>421</v>
      </c>
    </row>
    <row r="60" spans="1:33" ht="90" x14ac:dyDescent="0.25">
      <c r="A60" s="142">
        <v>50</v>
      </c>
      <c r="B60" s="37" t="s">
        <v>75</v>
      </c>
      <c r="C60" s="37" t="s">
        <v>28</v>
      </c>
      <c r="D60" s="37" t="s">
        <v>194</v>
      </c>
      <c r="E60" s="37" t="s">
        <v>68</v>
      </c>
      <c r="F60" s="37" t="s">
        <v>69</v>
      </c>
      <c r="G60" s="37" t="s">
        <v>43</v>
      </c>
      <c r="H60" s="37" t="s">
        <v>112</v>
      </c>
      <c r="I60" s="37" t="s">
        <v>85</v>
      </c>
      <c r="J60" s="37" t="s">
        <v>29</v>
      </c>
      <c r="K60" s="37" t="s">
        <v>166</v>
      </c>
      <c r="L60" s="37" t="s">
        <v>208</v>
      </c>
      <c r="M60" s="37" t="s">
        <v>71</v>
      </c>
      <c r="N60" s="37" t="s">
        <v>226</v>
      </c>
      <c r="O60" s="181" t="s">
        <v>226</v>
      </c>
      <c r="P60" s="180"/>
      <c r="Q60" s="180"/>
      <c r="R60" s="181"/>
      <c r="S60" s="182"/>
      <c r="T60" s="53">
        <v>800000000</v>
      </c>
      <c r="U60" s="39">
        <v>45536</v>
      </c>
      <c r="V60" s="39">
        <v>45657</v>
      </c>
      <c r="W60" s="38" t="s">
        <v>31</v>
      </c>
      <c r="X60" s="38" t="s">
        <v>36</v>
      </c>
      <c r="Y60" s="37" t="s">
        <v>33</v>
      </c>
      <c r="Z60" s="38">
        <v>0</v>
      </c>
      <c r="AA60" s="37"/>
      <c r="AB60" s="37"/>
      <c r="AC60" s="77"/>
      <c r="AD60" s="37"/>
      <c r="AE60" s="37"/>
      <c r="AF60" s="55" t="s">
        <v>420</v>
      </c>
      <c r="AG60" s="99" t="s">
        <v>421</v>
      </c>
    </row>
    <row r="61" spans="1:33" ht="90" x14ac:dyDescent="0.25">
      <c r="A61" s="142">
        <v>50</v>
      </c>
      <c r="B61" s="37" t="s">
        <v>75</v>
      </c>
      <c r="C61" s="37" t="s">
        <v>28</v>
      </c>
      <c r="D61" s="37" t="s">
        <v>194</v>
      </c>
      <c r="E61" s="37" t="s">
        <v>68</v>
      </c>
      <c r="F61" s="37" t="s">
        <v>69</v>
      </c>
      <c r="G61" s="37" t="s">
        <v>43</v>
      </c>
      <c r="H61" s="37" t="s">
        <v>112</v>
      </c>
      <c r="I61" s="37" t="s">
        <v>85</v>
      </c>
      <c r="J61" s="37" t="s">
        <v>29</v>
      </c>
      <c r="K61" s="37" t="s">
        <v>166</v>
      </c>
      <c r="L61" s="37" t="s">
        <v>208</v>
      </c>
      <c r="M61" s="37" t="s">
        <v>71</v>
      </c>
      <c r="N61" s="37" t="s">
        <v>227</v>
      </c>
      <c r="O61" s="181" t="s">
        <v>227</v>
      </c>
      <c r="P61" s="180"/>
      <c r="Q61" s="180"/>
      <c r="R61" s="181"/>
      <c r="S61" s="182"/>
      <c r="T61" s="53">
        <v>2400000000</v>
      </c>
      <c r="U61" s="39">
        <v>45536</v>
      </c>
      <c r="V61" s="39">
        <v>45657</v>
      </c>
      <c r="W61" s="38" t="s">
        <v>31</v>
      </c>
      <c r="X61" s="38" t="s">
        <v>36</v>
      </c>
      <c r="Y61" s="37" t="s">
        <v>33</v>
      </c>
      <c r="Z61" s="38">
        <v>1</v>
      </c>
      <c r="AA61" s="37" t="s">
        <v>588</v>
      </c>
      <c r="AB61" s="37" t="s">
        <v>589</v>
      </c>
      <c r="AC61" s="77">
        <v>560000000</v>
      </c>
      <c r="AD61" s="37">
        <v>493360000</v>
      </c>
      <c r="AE61" s="37"/>
      <c r="AF61" s="55" t="s">
        <v>420</v>
      </c>
      <c r="AG61" s="99" t="s">
        <v>421</v>
      </c>
    </row>
    <row r="62" spans="1:33" ht="135" x14ac:dyDescent="0.25">
      <c r="A62" s="142">
        <v>50</v>
      </c>
      <c r="B62" s="37" t="s">
        <v>75</v>
      </c>
      <c r="C62" s="37" t="s">
        <v>28</v>
      </c>
      <c r="D62" s="37" t="s">
        <v>194</v>
      </c>
      <c r="E62" s="37" t="s">
        <v>68</v>
      </c>
      <c r="F62" s="37" t="s">
        <v>69</v>
      </c>
      <c r="G62" s="37" t="s">
        <v>43</v>
      </c>
      <c r="H62" s="37" t="s">
        <v>112</v>
      </c>
      <c r="I62" s="37" t="s">
        <v>85</v>
      </c>
      <c r="J62" s="37" t="s">
        <v>29</v>
      </c>
      <c r="K62" s="37" t="s">
        <v>166</v>
      </c>
      <c r="L62" s="37" t="s">
        <v>208</v>
      </c>
      <c r="M62" s="37" t="s">
        <v>71</v>
      </c>
      <c r="N62" s="37" t="s">
        <v>228</v>
      </c>
      <c r="O62" s="181" t="s">
        <v>228</v>
      </c>
      <c r="P62" s="180"/>
      <c r="Q62" s="180"/>
      <c r="R62" s="181"/>
      <c r="S62" s="182"/>
      <c r="T62" s="53">
        <v>400000000</v>
      </c>
      <c r="U62" s="39">
        <v>45536</v>
      </c>
      <c r="V62" s="39">
        <v>45657</v>
      </c>
      <c r="W62" s="38" t="s">
        <v>31</v>
      </c>
      <c r="X62" s="38" t="s">
        <v>36</v>
      </c>
      <c r="Y62" s="37" t="s">
        <v>33</v>
      </c>
      <c r="Z62" s="38">
        <v>0</v>
      </c>
      <c r="AA62" s="37" t="s">
        <v>590</v>
      </c>
      <c r="AB62" s="37" t="s">
        <v>591</v>
      </c>
      <c r="AC62" s="77">
        <v>268496000</v>
      </c>
      <c r="AD62" s="37">
        <v>116421651</v>
      </c>
      <c r="AE62" s="37"/>
      <c r="AF62" s="55" t="s">
        <v>420</v>
      </c>
      <c r="AG62" s="99" t="s">
        <v>421</v>
      </c>
    </row>
    <row r="63" spans="1:33" ht="90" x14ac:dyDescent="0.25">
      <c r="A63" s="142">
        <v>51</v>
      </c>
      <c r="B63" s="43" t="s">
        <v>75</v>
      </c>
      <c r="C63" s="43" t="s">
        <v>28</v>
      </c>
      <c r="D63" s="43" t="s">
        <v>194</v>
      </c>
      <c r="E63" s="43" t="s">
        <v>68</v>
      </c>
      <c r="F63" s="43" t="s">
        <v>69</v>
      </c>
      <c r="G63" s="43" t="s">
        <v>43</v>
      </c>
      <c r="H63" s="43" t="s">
        <v>112</v>
      </c>
      <c r="I63" s="43" t="s">
        <v>85</v>
      </c>
      <c r="J63" s="43" t="s">
        <v>29</v>
      </c>
      <c r="K63" s="43" t="s">
        <v>166</v>
      </c>
      <c r="L63" s="43" t="s">
        <v>208</v>
      </c>
      <c r="M63" s="178" t="s">
        <v>136</v>
      </c>
      <c r="N63" s="43" t="s">
        <v>193</v>
      </c>
      <c r="O63" s="178" t="s">
        <v>234</v>
      </c>
      <c r="P63" s="179">
        <v>10</v>
      </c>
      <c r="Q63" s="179" t="s">
        <v>25</v>
      </c>
      <c r="R63" s="178" t="s">
        <v>233</v>
      </c>
      <c r="S63" s="178" t="s">
        <v>146</v>
      </c>
      <c r="T63" s="45">
        <v>200000000</v>
      </c>
      <c r="U63" s="44">
        <v>45536</v>
      </c>
      <c r="V63" s="44">
        <v>45657</v>
      </c>
      <c r="W63" s="46" t="s">
        <v>31</v>
      </c>
      <c r="X63" s="46" t="s">
        <v>36</v>
      </c>
      <c r="Y63" s="43" t="s">
        <v>33</v>
      </c>
      <c r="Z63" s="46">
        <v>0</v>
      </c>
      <c r="AA63" s="43" t="s">
        <v>592</v>
      </c>
      <c r="AB63" s="43" t="s">
        <v>593</v>
      </c>
      <c r="AC63" s="76">
        <v>186300000</v>
      </c>
      <c r="AD63" s="43">
        <v>186300000</v>
      </c>
      <c r="AE63" s="43"/>
      <c r="AF63" s="47" t="s">
        <v>420</v>
      </c>
      <c r="AG63" s="98" t="s">
        <v>421</v>
      </c>
    </row>
    <row r="64" spans="1:33" ht="75" x14ac:dyDescent="0.25">
      <c r="A64" s="142">
        <v>51</v>
      </c>
      <c r="B64" s="43" t="s">
        <v>75</v>
      </c>
      <c r="C64" s="43" t="s">
        <v>28</v>
      </c>
      <c r="D64" s="43" t="s">
        <v>194</v>
      </c>
      <c r="E64" s="43" t="s">
        <v>68</v>
      </c>
      <c r="F64" s="43" t="s">
        <v>69</v>
      </c>
      <c r="G64" s="43" t="s">
        <v>90</v>
      </c>
      <c r="H64" s="43" t="s">
        <v>116</v>
      </c>
      <c r="I64" s="43" t="s">
        <v>84</v>
      </c>
      <c r="J64" s="43" t="s">
        <v>103</v>
      </c>
      <c r="K64" s="43" t="s">
        <v>166</v>
      </c>
      <c r="L64" s="43" t="s">
        <v>208</v>
      </c>
      <c r="M64" s="178"/>
      <c r="N64" s="43" t="s">
        <v>229</v>
      </c>
      <c r="O64" s="178" t="s">
        <v>71</v>
      </c>
      <c r="P64" s="179"/>
      <c r="Q64" s="179"/>
      <c r="R64" s="178"/>
      <c r="S64" s="178" t="s">
        <v>132</v>
      </c>
      <c r="T64" s="45">
        <v>400000000</v>
      </c>
      <c r="U64" s="44">
        <v>45536</v>
      </c>
      <c r="V64" s="44">
        <v>45657</v>
      </c>
      <c r="W64" s="46" t="s">
        <v>31</v>
      </c>
      <c r="X64" s="46" t="s">
        <v>36</v>
      </c>
      <c r="Y64" s="43" t="s">
        <v>5</v>
      </c>
      <c r="Z64" s="46">
        <v>14</v>
      </c>
      <c r="AA64" s="43" t="s">
        <v>594</v>
      </c>
      <c r="AB64" s="43" t="s">
        <v>593</v>
      </c>
      <c r="AC64" s="76">
        <v>400000000</v>
      </c>
      <c r="AD64" s="43">
        <v>400000000</v>
      </c>
      <c r="AE64" s="43"/>
      <c r="AF64" s="47" t="s">
        <v>420</v>
      </c>
      <c r="AG64" s="98" t="s">
        <v>421</v>
      </c>
    </row>
    <row r="65" spans="1:33" ht="90" x14ac:dyDescent="0.25">
      <c r="A65" s="142">
        <v>52</v>
      </c>
      <c r="B65" s="37" t="s">
        <v>75</v>
      </c>
      <c r="C65" s="37" t="s">
        <v>28</v>
      </c>
      <c r="D65" s="37" t="s">
        <v>194</v>
      </c>
      <c r="E65" s="37" t="s">
        <v>68</v>
      </c>
      <c r="F65" s="37" t="s">
        <v>69</v>
      </c>
      <c r="G65" s="37" t="s">
        <v>90</v>
      </c>
      <c r="H65" s="37" t="s">
        <v>116</v>
      </c>
      <c r="I65" s="37" t="s">
        <v>85</v>
      </c>
      <c r="J65" s="37" t="s">
        <v>29</v>
      </c>
      <c r="K65" s="37" t="s">
        <v>349</v>
      </c>
      <c r="L65" s="37" t="s">
        <v>236</v>
      </c>
      <c r="M65" s="37" t="s">
        <v>236</v>
      </c>
      <c r="N65" s="37" t="s">
        <v>236</v>
      </c>
      <c r="O65" s="37" t="s">
        <v>237</v>
      </c>
      <c r="P65" s="38">
        <v>100</v>
      </c>
      <c r="Q65" s="38" t="s">
        <v>27</v>
      </c>
      <c r="R65" s="37"/>
      <c r="S65" s="37"/>
      <c r="T65" s="53">
        <v>1870000000</v>
      </c>
      <c r="U65" s="39">
        <v>45292</v>
      </c>
      <c r="V65" s="39">
        <v>45657</v>
      </c>
      <c r="W65" s="38" t="s">
        <v>31</v>
      </c>
      <c r="X65" s="38" t="s">
        <v>36</v>
      </c>
      <c r="Y65" s="37" t="s">
        <v>33</v>
      </c>
      <c r="Z65" s="38">
        <v>16</v>
      </c>
      <c r="AA65" s="37" t="s">
        <v>463</v>
      </c>
      <c r="AB65" s="37" t="s">
        <v>478</v>
      </c>
      <c r="AC65" s="77">
        <v>1353733333</v>
      </c>
      <c r="AD65" s="77">
        <v>1216202879</v>
      </c>
      <c r="AE65" s="37" t="s">
        <v>550</v>
      </c>
      <c r="AF65" s="55" t="s">
        <v>420</v>
      </c>
      <c r="AG65" s="99" t="s">
        <v>421</v>
      </c>
    </row>
    <row r="66" spans="1:33" ht="409.5" x14ac:dyDescent="0.25">
      <c r="A66" s="142">
        <v>53</v>
      </c>
      <c r="B66" s="43" t="s">
        <v>34</v>
      </c>
      <c r="C66" s="43" t="s">
        <v>28</v>
      </c>
      <c r="D66" s="43" t="s">
        <v>198</v>
      </c>
      <c r="E66" s="43" t="s">
        <v>80</v>
      </c>
      <c r="F66" s="47" t="s">
        <v>30</v>
      </c>
      <c r="G66" s="43" t="s">
        <v>90</v>
      </c>
      <c r="H66" s="43" t="s">
        <v>115</v>
      </c>
      <c r="I66" s="43" t="s">
        <v>164</v>
      </c>
      <c r="J66" s="43" t="s">
        <v>35</v>
      </c>
      <c r="K66" s="47" t="s">
        <v>166</v>
      </c>
      <c r="L66" s="47" t="s">
        <v>209</v>
      </c>
      <c r="M66" s="43" t="s">
        <v>66</v>
      </c>
      <c r="N66" s="47" t="s">
        <v>217</v>
      </c>
      <c r="O66" s="47" t="s">
        <v>66</v>
      </c>
      <c r="P66" s="48">
        <v>9</v>
      </c>
      <c r="Q66" s="48" t="s">
        <v>25</v>
      </c>
      <c r="R66" s="43" t="s">
        <v>121</v>
      </c>
      <c r="S66" s="49" t="s">
        <v>122</v>
      </c>
      <c r="T66" s="50">
        <v>4309152302</v>
      </c>
      <c r="U66" s="51">
        <v>45292</v>
      </c>
      <c r="V66" s="51">
        <v>45657</v>
      </c>
      <c r="W66" s="48" t="s">
        <v>31</v>
      </c>
      <c r="X66" s="48" t="s">
        <v>36</v>
      </c>
      <c r="Y66" s="43" t="s">
        <v>33</v>
      </c>
      <c r="Z66" s="46">
        <v>1</v>
      </c>
      <c r="AA66" s="43" t="s">
        <v>673</v>
      </c>
      <c r="AB66" s="43" t="s">
        <v>674</v>
      </c>
      <c r="AC66" s="67">
        <v>4309152302</v>
      </c>
      <c r="AD66" s="67">
        <v>274366700</v>
      </c>
      <c r="AE66" s="43"/>
      <c r="AF66" s="144" t="s">
        <v>634</v>
      </c>
      <c r="AG66" s="147" t="s">
        <v>635</v>
      </c>
    </row>
    <row r="67" spans="1:33" ht="210" x14ac:dyDescent="0.25">
      <c r="A67" s="142">
        <v>54</v>
      </c>
      <c r="B67" s="37" t="s">
        <v>34</v>
      </c>
      <c r="C67" s="37" t="s">
        <v>28</v>
      </c>
      <c r="D67" s="37" t="s">
        <v>198</v>
      </c>
      <c r="E67" s="37" t="s">
        <v>80</v>
      </c>
      <c r="F67" s="55" t="s">
        <v>30</v>
      </c>
      <c r="G67" s="37" t="s">
        <v>90</v>
      </c>
      <c r="H67" s="37" t="s">
        <v>115</v>
      </c>
      <c r="I67" s="37" t="s">
        <v>164</v>
      </c>
      <c r="J67" s="37" t="s">
        <v>35</v>
      </c>
      <c r="K67" s="55" t="s">
        <v>166</v>
      </c>
      <c r="L67" s="55" t="s">
        <v>209</v>
      </c>
      <c r="M67" s="37" t="s">
        <v>66</v>
      </c>
      <c r="N67" s="55" t="s">
        <v>217</v>
      </c>
      <c r="O67" s="55" t="s">
        <v>66</v>
      </c>
      <c r="P67" s="56">
        <v>2</v>
      </c>
      <c r="Q67" s="56" t="s">
        <v>25</v>
      </c>
      <c r="R67" s="37" t="s">
        <v>121</v>
      </c>
      <c r="S67" s="57" t="s">
        <v>122</v>
      </c>
      <c r="T67" s="58">
        <v>3940804989</v>
      </c>
      <c r="U67" s="59">
        <v>45292</v>
      </c>
      <c r="V67" s="59">
        <v>45657</v>
      </c>
      <c r="W67" s="56" t="s">
        <v>31</v>
      </c>
      <c r="X67" s="56" t="s">
        <v>36</v>
      </c>
      <c r="Y67" s="37" t="s">
        <v>33</v>
      </c>
      <c r="Z67" s="71">
        <v>3.8063289205808506E-3</v>
      </c>
      <c r="AA67" s="37" t="s">
        <v>675</v>
      </c>
      <c r="AB67" s="37" t="s">
        <v>676</v>
      </c>
      <c r="AC67" s="68">
        <v>3940804989</v>
      </c>
      <c r="AD67" s="68">
        <v>0</v>
      </c>
      <c r="AE67" s="37"/>
      <c r="AF67" s="145" t="s">
        <v>634</v>
      </c>
      <c r="AG67" s="148" t="s">
        <v>635</v>
      </c>
    </row>
    <row r="68" spans="1:33" ht="330" x14ac:dyDescent="0.25">
      <c r="A68" s="142">
        <v>55</v>
      </c>
      <c r="B68" s="43" t="s">
        <v>34</v>
      </c>
      <c r="C68" s="43" t="s">
        <v>28</v>
      </c>
      <c r="D68" s="43" t="s">
        <v>198</v>
      </c>
      <c r="E68" s="43" t="s">
        <v>80</v>
      </c>
      <c r="F68" s="47" t="s">
        <v>30</v>
      </c>
      <c r="G68" s="43" t="s">
        <v>90</v>
      </c>
      <c r="H68" s="43" t="s">
        <v>115</v>
      </c>
      <c r="I68" s="43" t="s">
        <v>165</v>
      </c>
      <c r="J68" s="43" t="s">
        <v>35</v>
      </c>
      <c r="K68" s="47" t="s">
        <v>166</v>
      </c>
      <c r="L68" s="47" t="s">
        <v>209</v>
      </c>
      <c r="M68" s="43" t="s">
        <v>67</v>
      </c>
      <c r="N68" s="47" t="s">
        <v>218</v>
      </c>
      <c r="O68" s="183" t="s">
        <v>221</v>
      </c>
      <c r="P68" s="184">
        <v>5</v>
      </c>
      <c r="Q68" s="184" t="s">
        <v>25</v>
      </c>
      <c r="R68" s="178" t="s">
        <v>220</v>
      </c>
      <c r="S68" s="185" t="s">
        <v>148</v>
      </c>
      <c r="T68" s="50">
        <v>729692450</v>
      </c>
      <c r="U68" s="51">
        <v>45292</v>
      </c>
      <c r="V68" s="51">
        <v>45657</v>
      </c>
      <c r="W68" s="48" t="s">
        <v>31</v>
      </c>
      <c r="X68" s="48" t="s">
        <v>36</v>
      </c>
      <c r="Y68" s="43" t="s">
        <v>33</v>
      </c>
      <c r="Z68" s="46">
        <v>3</v>
      </c>
      <c r="AA68" s="43" t="s">
        <v>677</v>
      </c>
      <c r="AB68" s="43" t="s">
        <v>678</v>
      </c>
      <c r="AC68" s="67">
        <v>639185515</v>
      </c>
      <c r="AD68" s="67">
        <v>626430356.5</v>
      </c>
      <c r="AE68" s="43"/>
      <c r="AF68" s="144" t="s">
        <v>634</v>
      </c>
      <c r="AG68" s="147" t="s">
        <v>635</v>
      </c>
    </row>
    <row r="69" spans="1:33" ht="285" x14ac:dyDescent="0.25">
      <c r="A69" s="142">
        <v>55</v>
      </c>
      <c r="B69" s="43" t="s">
        <v>34</v>
      </c>
      <c r="C69" s="43" t="s">
        <v>28</v>
      </c>
      <c r="D69" s="43" t="s">
        <v>198</v>
      </c>
      <c r="E69" s="43" t="s">
        <v>80</v>
      </c>
      <c r="F69" s="47" t="s">
        <v>30</v>
      </c>
      <c r="G69" s="43" t="s">
        <v>90</v>
      </c>
      <c r="H69" s="43" t="s">
        <v>115</v>
      </c>
      <c r="I69" s="43" t="s">
        <v>165</v>
      </c>
      <c r="J69" s="43" t="s">
        <v>35</v>
      </c>
      <c r="K69" s="47" t="s">
        <v>166</v>
      </c>
      <c r="L69" s="47" t="s">
        <v>209</v>
      </c>
      <c r="M69" s="43" t="s">
        <v>67</v>
      </c>
      <c r="N69" s="47" t="s">
        <v>219</v>
      </c>
      <c r="O69" s="183" t="s">
        <v>49</v>
      </c>
      <c r="P69" s="184"/>
      <c r="Q69" s="184"/>
      <c r="R69" s="178"/>
      <c r="S69" s="185"/>
      <c r="T69" s="50">
        <v>1047643065</v>
      </c>
      <c r="U69" s="51">
        <v>45292</v>
      </c>
      <c r="V69" s="51">
        <v>45657</v>
      </c>
      <c r="W69" s="48" t="s">
        <v>31</v>
      </c>
      <c r="X69" s="48" t="s">
        <v>36</v>
      </c>
      <c r="Y69" s="43" t="s">
        <v>33</v>
      </c>
      <c r="Z69" s="46">
        <v>0</v>
      </c>
      <c r="AA69" s="43" t="s">
        <v>636</v>
      </c>
      <c r="AB69" s="43" t="s">
        <v>637</v>
      </c>
      <c r="AC69" s="67">
        <v>873350000</v>
      </c>
      <c r="AD69" s="67">
        <v>762030356.5</v>
      </c>
      <c r="AE69" s="43"/>
      <c r="AF69" s="144" t="s">
        <v>634</v>
      </c>
      <c r="AG69" s="147" t="s">
        <v>635</v>
      </c>
    </row>
    <row r="70" spans="1:33" ht="409.5" x14ac:dyDescent="0.25">
      <c r="A70" s="142">
        <v>56</v>
      </c>
      <c r="B70" s="37" t="s">
        <v>34</v>
      </c>
      <c r="C70" s="37" t="s">
        <v>28</v>
      </c>
      <c r="D70" s="37" t="s">
        <v>198</v>
      </c>
      <c r="E70" s="37" t="s">
        <v>80</v>
      </c>
      <c r="F70" s="55" t="s">
        <v>30</v>
      </c>
      <c r="G70" s="37" t="s">
        <v>24</v>
      </c>
      <c r="H70" s="37" t="s">
        <v>114</v>
      </c>
      <c r="I70" s="37" t="s">
        <v>165</v>
      </c>
      <c r="J70" s="37" t="s">
        <v>102</v>
      </c>
      <c r="K70" s="55" t="s">
        <v>166</v>
      </c>
      <c r="L70" s="55" t="s">
        <v>209</v>
      </c>
      <c r="M70" s="37" t="s">
        <v>222</v>
      </c>
      <c r="N70" s="55" t="s">
        <v>291</v>
      </c>
      <c r="O70" s="37" t="s">
        <v>298</v>
      </c>
      <c r="P70" s="56">
        <v>1</v>
      </c>
      <c r="Q70" s="56" t="s">
        <v>25</v>
      </c>
      <c r="R70" s="37" t="s">
        <v>299</v>
      </c>
      <c r="S70" s="37" t="s">
        <v>122</v>
      </c>
      <c r="T70" s="58">
        <v>550636800</v>
      </c>
      <c r="U70" s="59">
        <v>45292</v>
      </c>
      <c r="V70" s="59">
        <v>45657</v>
      </c>
      <c r="W70" s="56" t="s">
        <v>31</v>
      </c>
      <c r="X70" s="56" t="s">
        <v>36</v>
      </c>
      <c r="Y70" s="37" t="s">
        <v>33</v>
      </c>
      <c r="Z70" s="38">
        <v>0</v>
      </c>
      <c r="AA70" s="37" t="s">
        <v>679</v>
      </c>
      <c r="AB70" s="37" t="s">
        <v>680</v>
      </c>
      <c r="AC70" s="68">
        <v>550636800</v>
      </c>
      <c r="AD70" s="68">
        <v>100000000</v>
      </c>
      <c r="AE70" s="37" t="s">
        <v>638</v>
      </c>
      <c r="AF70" s="145" t="s">
        <v>634</v>
      </c>
      <c r="AG70" s="148" t="s">
        <v>635</v>
      </c>
    </row>
    <row r="71" spans="1:33" ht="409.5" x14ac:dyDescent="0.25">
      <c r="A71" s="142">
        <v>57</v>
      </c>
      <c r="B71" s="43" t="s">
        <v>34</v>
      </c>
      <c r="C71" s="43" t="s">
        <v>28</v>
      </c>
      <c r="D71" s="43" t="s">
        <v>198</v>
      </c>
      <c r="E71" s="43" t="s">
        <v>80</v>
      </c>
      <c r="F71" s="47" t="s">
        <v>30</v>
      </c>
      <c r="G71" s="43" t="s">
        <v>24</v>
      </c>
      <c r="H71" s="43" t="s">
        <v>114</v>
      </c>
      <c r="I71" s="43" t="s">
        <v>165</v>
      </c>
      <c r="J71" s="43" t="s">
        <v>35</v>
      </c>
      <c r="K71" s="47" t="s">
        <v>166</v>
      </c>
      <c r="L71" s="47" t="s">
        <v>209</v>
      </c>
      <c r="M71" s="43" t="s">
        <v>222</v>
      </c>
      <c r="N71" s="47" t="s">
        <v>292</v>
      </c>
      <c r="O71" s="43" t="s">
        <v>298</v>
      </c>
      <c r="P71" s="48">
        <v>1</v>
      </c>
      <c r="Q71" s="48" t="s">
        <v>25</v>
      </c>
      <c r="R71" s="43" t="s">
        <v>300</v>
      </c>
      <c r="S71" s="43" t="s">
        <v>122</v>
      </c>
      <c r="T71" s="50">
        <v>75425770</v>
      </c>
      <c r="U71" s="51">
        <v>45292</v>
      </c>
      <c r="V71" s="51">
        <v>45657</v>
      </c>
      <c r="W71" s="48" t="s">
        <v>31</v>
      </c>
      <c r="X71" s="48" t="s">
        <v>36</v>
      </c>
      <c r="Y71" s="43" t="s">
        <v>33</v>
      </c>
      <c r="Z71" s="46">
        <v>0</v>
      </c>
      <c r="AA71" s="43" t="s">
        <v>681</v>
      </c>
      <c r="AB71" s="43" t="s">
        <v>682</v>
      </c>
      <c r="AC71" s="67">
        <v>75425770</v>
      </c>
      <c r="AD71" s="67">
        <v>15000000</v>
      </c>
      <c r="AE71" s="43" t="s">
        <v>638</v>
      </c>
      <c r="AF71" s="144" t="s">
        <v>634</v>
      </c>
      <c r="AG71" s="147" t="s">
        <v>635</v>
      </c>
    </row>
    <row r="72" spans="1:33" ht="409.5" x14ac:dyDescent="0.25">
      <c r="A72" s="142">
        <v>58</v>
      </c>
      <c r="B72" s="37" t="s">
        <v>34</v>
      </c>
      <c r="C72" s="37" t="s">
        <v>28</v>
      </c>
      <c r="D72" s="37" t="s">
        <v>198</v>
      </c>
      <c r="E72" s="37" t="s">
        <v>80</v>
      </c>
      <c r="F72" s="55" t="s">
        <v>30</v>
      </c>
      <c r="G72" s="37" t="s">
        <v>24</v>
      </c>
      <c r="H72" s="37" t="s">
        <v>114</v>
      </c>
      <c r="I72" s="37" t="s">
        <v>165</v>
      </c>
      <c r="J72" s="37" t="s">
        <v>35</v>
      </c>
      <c r="K72" s="55" t="s">
        <v>166</v>
      </c>
      <c r="L72" s="55" t="s">
        <v>209</v>
      </c>
      <c r="M72" s="37" t="s">
        <v>222</v>
      </c>
      <c r="N72" s="55" t="s">
        <v>293</v>
      </c>
      <c r="O72" s="37" t="s">
        <v>298</v>
      </c>
      <c r="P72" s="56">
        <v>1</v>
      </c>
      <c r="Q72" s="56" t="s">
        <v>25</v>
      </c>
      <c r="R72" s="37" t="s">
        <v>301</v>
      </c>
      <c r="S72" s="37" t="s">
        <v>122</v>
      </c>
      <c r="T72" s="58">
        <v>55735224</v>
      </c>
      <c r="U72" s="59">
        <v>45292</v>
      </c>
      <c r="V72" s="59">
        <v>45657</v>
      </c>
      <c r="W72" s="56" t="s">
        <v>31</v>
      </c>
      <c r="X72" s="56" t="s">
        <v>36</v>
      </c>
      <c r="Y72" s="37" t="s">
        <v>33</v>
      </c>
      <c r="Z72" s="38">
        <v>0</v>
      </c>
      <c r="AA72" s="37" t="s">
        <v>683</v>
      </c>
      <c r="AB72" s="37" t="s">
        <v>684</v>
      </c>
      <c r="AC72" s="68">
        <v>55735224</v>
      </c>
      <c r="AD72" s="68">
        <v>5735224</v>
      </c>
      <c r="AE72" s="37" t="s">
        <v>638</v>
      </c>
      <c r="AF72" s="145" t="s">
        <v>634</v>
      </c>
      <c r="AG72" s="148" t="s">
        <v>635</v>
      </c>
    </row>
    <row r="73" spans="1:33" ht="315" x14ac:dyDescent="0.25">
      <c r="A73" s="142">
        <v>59</v>
      </c>
      <c r="B73" s="43" t="s">
        <v>34</v>
      </c>
      <c r="C73" s="43" t="s">
        <v>28</v>
      </c>
      <c r="D73" s="43" t="s">
        <v>199</v>
      </c>
      <c r="E73" s="43" t="s">
        <v>80</v>
      </c>
      <c r="F73" s="47" t="s">
        <v>30</v>
      </c>
      <c r="G73" s="43" t="s">
        <v>24</v>
      </c>
      <c r="H73" s="43" t="s">
        <v>114</v>
      </c>
      <c r="I73" s="43" t="s">
        <v>165</v>
      </c>
      <c r="J73" s="43" t="s">
        <v>35</v>
      </c>
      <c r="K73" s="47" t="s">
        <v>166</v>
      </c>
      <c r="L73" s="47" t="s">
        <v>209</v>
      </c>
      <c r="M73" s="43" t="s">
        <v>222</v>
      </c>
      <c r="N73" s="47" t="s">
        <v>294</v>
      </c>
      <c r="O73" s="43" t="s">
        <v>298</v>
      </c>
      <c r="P73" s="48">
        <v>1</v>
      </c>
      <c r="Q73" s="48" t="s">
        <v>25</v>
      </c>
      <c r="R73" s="43" t="s">
        <v>302</v>
      </c>
      <c r="S73" s="43" t="s">
        <v>122</v>
      </c>
      <c r="T73" s="50">
        <v>1413954044</v>
      </c>
      <c r="U73" s="51">
        <v>45292</v>
      </c>
      <c r="V73" s="51">
        <v>45657</v>
      </c>
      <c r="W73" s="48" t="s">
        <v>31</v>
      </c>
      <c r="X73" s="48" t="s">
        <v>36</v>
      </c>
      <c r="Y73" s="43" t="s">
        <v>33</v>
      </c>
      <c r="Z73" s="46">
        <v>1</v>
      </c>
      <c r="AA73" s="43" t="s">
        <v>685</v>
      </c>
      <c r="AB73" s="43" t="s">
        <v>686</v>
      </c>
      <c r="AC73" s="67">
        <v>1413954044</v>
      </c>
      <c r="AD73" s="67">
        <v>1078654044.01</v>
      </c>
      <c r="AE73" s="43" t="s">
        <v>638</v>
      </c>
      <c r="AF73" s="144" t="s">
        <v>634</v>
      </c>
      <c r="AG73" s="147" t="s">
        <v>635</v>
      </c>
    </row>
    <row r="74" spans="1:33" ht="409.5" x14ac:dyDescent="0.25">
      <c r="A74" s="142">
        <v>60</v>
      </c>
      <c r="B74" s="37" t="s">
        <v>34</v>
      </c>
      <c r="C74" s="37" t="s">
        <v>28</v>
      </c>
      <c r="D74" s="37" t="s">
        <v>198</v>
      </c>
      <c r="E74" s="37" t="s">
        <v>80</v>
      </c>
      <c r="F74" s="55" t="s">
        <v>30</v>
      </c>
      <c r="G74" s="37" t="s">
        <v>24</v>
      </c>
      <c r="H74" s="37" t="s">
        <v>114</v>
      </c>
      <c r="I74" s="37" t="s">
        <v>165</v>
      </c>
      <c r="J74" s="37" t="s">
        <v>103</v>
      </c>
      <c r="K74" s="55" t="s">
        <v>166</v>
      </c>
      <c r="L74" s="55" t="s">
        <v>209</v>
      </c>
      <c r="M74" s="37" t="s">
        <v>222</v>
      </c>
      <c r="N74" s="55" t="s">
        <v>295</v>
      </c>
      <c r="O74" s="37" t="s">
        <v>298</v>
      </c>
      <c r="P74" s="56">
        <v>1</v>
      </c>
      <c r="Q74" s="56" t="s">
        <v>25</v>
      </c>
      <c r="R74" s="37" t="s">
        <v>303</v>
      </c>
      <c r="S74" s="37" t="s">
        <v>122</v>
      </c>
      <c r="T74" s="58">
        <v>3889073312</v>
      </c>
      <c r="U74" s="59">
        <v>45292</v>
      </c>
      <c r="V74" s="59">
        <v>45657</v>
      </c>
      <c r="W74" s="56" t="s">
        <v>31</v>
      </c>
      <c r="X74" s="56" t="s">
        <v>36</v>
      </c>
      <c r="Y74" s="37" t="s">
        <v>33</v>
      </c>
      <c r="Z74" s="38">
        <v>1</v>
      </c>
      <c r="AA74" s="37" t="s">
        <v>687</v>
      </c>
      <c r="AB74" s="37" t="s">
        <v>688</v>
      </c>
      <c r="AC74" s="68">
        <v>3867972087.8299999</v>
      </c>
      <c r="AD74" s="68">
        <v>2249751337.9299998</v>
      </c>
      <c r="AE74" s="37" t="s">
        <v>638</v>
      </c>
      <c r="AF74" s="145" t="s">
        <v>634</v>
      </c>
      <c r="AG74" s="148" t="s">
        <v>635</v>
      </c>
    </row>
    <row r="75" spans="1:33" ht="105" x14ac:dyDescent="0.25">
      <c r="A75" s="142">
        <v>61</v>
      </c>
      <c r="B75" s="43" t="s">
        <v>34</v>
      </c>
      <c r="C75" s="43" t="s">
        <v>28</v>
      </c>
      <c r="D75" s="43" t="s">
        <v>199</v>
      </c>
      <c r="E75" s="43" t="s">
        <v>80</v>
      </c>
      <c r="F75" s="43" t="s">
        <v>30</v>
      </c>
      <c r="G75" s="43" t="s">
        <v>24</v>
      </c>
      <c r="H75" s="43" t="s">
        <v>115</v>
      </c>
      <c r="I75" s="43" t="s">
        <v>296</v>
      </c>
      <c r="J75" s="43" t="s">
        <v>35</v>
      </c>
      <c r="K75" s="43" t="s">
        <v>349</v>
      </c>
      <c r="L75" s="47" t="s">
        <v>30</v>
      </c>
      <c r="M75" s="47" t="s">
        <v>30</v>
      </c>
      <c r="N75" s="47" t="s">
        <v>30</v>
      </c>
      <c r="O75" s="43" t="s">
        <v>304</v>
      </c>
      <c r="P75" s="46">
        <v>1</v>
      </c>
      <c r="Q75" s="46" t="s">
        <v>305</v>
      </c>
      <c r="R75" s="43" t="s">
        <v>306</v>
      </c>
      <c r="S75" s="43" t="s">
        <v>307</v>
      </c>
      <c r="T75" s="63">
        <v>2174000000</v>
      </c>
      <c r="U75" s="51">
        <v>45292</v>
      </c>
      <c r="V75" s="51">
        <v>45657</v>
      </c>
      <c r="W75" s="46" t="s">
        <v>259</v>
      </c>
      <c r="X75" s="46" t="s">
        <v>36</v>
      </c>
      <c r="Y75" s="43" t="s">
        <v>33</v>
      </c>
      <c r="Z75" s="46">
        <v>1</v>
      </c>
      <c r="AA75" s="43" t="s">
        <v>639</v>
      </c>
      <c r="AB75" s="43" t="s">
        <v>689</v>
      </c>
      <c r="AC75" s="67">
        <v>2362316997</v>
      </c>
      <c r="AD75" s="67">
        <v>510903057.39999998</v>
      </c>
      <c r="AE75" s="43" t="s">
        <v>690</v>
      </c>
      <c r="AF75" s="144" t="s">
        <v>634</v>
      </c>
      <c r="AG75" s="147" t="s">
        <v>635</v>
      </c>
    </row>
    <row r="76" spans="1:33" ht="390" x14ac:dyDescent="0.25">
      <c r="A76" s="142">
        <v>62</v>
      </c>
      <c r="B76" s="37" t="s">
        <v>34</v>
      </c>
      <c r="C76" s="37" t="s">
        <v>28</v>
      </c>
      <c r="D76" s="37" t="s">
        <v>199</v>
      </c>
      <c r="E76" s="37" t="s">
        <v>80</v>
      </c>
      <c r="F76" s="37" t="s">
        <v>30</v>
      </c>
      <c r="G76" s="37" t="s">
        <v>24</v>
      </c>
      <c r="H76" s="37" t="s">
        <v>114</v>
      </c>
      <c r="I76" s="37" t="s">
        <v>296</v>
      </c>
      <c r="J76" s="37" t="s">
        <v>35</v>
      </c>
      <c r="K76" s="37" t="s">
        <v>349</v>
      </c>
      <c r="L76" s="55" t="s">
        <v>30</v>
      </c>
      <c r="M76" s="55" t="s">
        <v>30</v>
      </c>
      <c r="N76" s="55" t="s">
        <v>30</v>
      </c>
      <c r="O76" s="37" t="s">
        <v>308</v>
      </c>
      <c r="P76" s="38">
        <v>8</v>
      </c>
      <c r="Q76" s="38" t="s">
        <v>305</v>
      </c>
      <c r="R76" s="37" t="s">
        <v>309</v>
      </c>
      <c r="S76" s="37" t="s">
        <v>307</v>
      </c>
      <c r="T76" s="62">
        <v>3984145129</v>
      </c>
      <c r="U76" s="59">
        <v>45323</v>
      </c>
      <c r="V76" s="59">
        <v>45657</v>
      </c>
      <c r="W76" s="38" t="s">
        <v>259</v>
      </c>
      <c r="X76" s="38" t="s">
        <v>36</v>
      </c>
      <c r="Y76" s="37" t="s">
        <v>5</v>
      </c>
      <c r="Z76" s="38">
        <v>5</v>
      </c>
      <c r="AA76" s="37" t="s">
        <v>691</v>
      </c>
      <c r="AB76" s="37" t="s">
        <v>692</v>
      </c>
      <c r="AC76" s="68">
        <v>3098823000</v>
      </c>
      <c r="AD76" s="68"/>
      <c r="AE76" s="37"/>
      <c r="AF76" s="145" t="s">
        <v>634</v>
      </c>
      <c r="AG76" s="148" t="s">
        <v>635</v>
      </c>
    </row>
    <row r="77" spans="1:33" ht="135" x14ac:dyDescent="0.25">
      <c r="A77" s="142">
        <v>63</v>
      </c>
      <c r="B77" s="43" t="s">
        <v>34</v>
      </c>
      <c r="C77" s="43" t="s">
        <v>28</v>
      </c>
      <c r="D77" s="43" t="s">
        <v>198</v>
      </c>
      <c r="E77" s="43" t="s">
        <v>80</v>
      </c>
      <c r="F77" s="43" t="s">
        <v>30</v>
      </c>
      <c r="G77" s="43" t="s">
        <v>24</v>
      </c>
      <c r="H77" s="43" t="s">
        <v>114</v>
      </c>
      <c r="I77" s="43" t="s">
        <v>296</v>
      </c>
      <c r="J77" s="43" t="s">
        <v>35</v>
      </c>
      <c r="K77" s="43" t="s">
        <v>349</v>
      </c>
      <c r="L77" s="47" t="s">
        <v>30</v>
      </c>
      <c r="M77" s="47" t="s">
        <v>30</v>
      </c>
      <c r="N77" s="47" t="s">
        <v>30</v>
      </c>
      <c r="O77" s="43" t="s">
        <v>310</v>
      </c>
      <c r="P77" s="46">
        <v>11</v>
      </c>
      <c r="Q77" s="46" t="s">
        <v>305</v>
      </c>
      <c r="R77" s="43" t="s">
        <v>311</v>
      </c>
      <c r="S77" s="43" t="s">
        <v>307</v>
      </c>
      <c r="T77" s="63">
        <v>1082908267</v>
      </c>
      <c r="U77" s="51">
        <v>45311</v>
      </c>
      <c r="V77" s="51">
        <v>45657</v>
      </c>
      <c r="W77" s="46" t="s">
        <v>259</v>
      </c>
      <c r="X77" s="46" t="s">
        <v>36</v>
      </c>
      <c r="Y77" s="43" t="s">
        <v>33</v>
      </c>
      <c r="Z77" s="46">
        <v>15</v>
      </c>
      <c r="AA77" s="43" t="s">
        <v>640</v>
      </c>
      <c r="AB77" s="43" t="s">
        <v>693</v>
      </c>
      <c r="AC77" s="67">
        <v>788033332</v>
      </c>
      <c r="AD77" s="67">
        <v>693516665</v>
      </c>
      <c r="AE77" s="43" t="s">
        <v>641</v>
      </c>
      <c r="AF77" s="144" t="s">
        <v>634</v>
      </c>
      <c r="AG77" s="147" t="s">
        <v>635</v>
      </c>
    </row>
    <row r="78" spans="1:33" ht="165" x14ac:dyDescent="0.25">
      <c r="A78" s="142">
        <v>64</v>
      </c>
      <c r="B78" s="37" t="s">
        <v>34</v>
      </c>
      <c r="C78" s="37" t="s">
        <v>28</v>
      </c>
      <c r="D78" s="37" t="s">
        <v>297</v>
      </c>
      <c r="E78" s="37" t="s">
        <v>80</v>
      </c>
      <c r="F78" s="37" t="s">
        <v>30</v>
      </c>
      <c r="G78" s="37" t="s">
        <v>24</v>
      </c>
      <c r="H78" s="37" t="s">
        <v>114</v>
      </c>
      <c r="I78" s="37" t="s">
        <v>296</v>
      </c>
      <c r="J78" s="37" t="s">
        <v>35</v>
      </c>
      <c r="K78" s="37" t="s">
        <v>349</v>
      </c>
      <c r="L78" s="55" t="s">
        <v>30</v>
      </c>
      <c r="M78" s="55" t="s">
        <v>30</v>
      </c>
      <c r="N78" s="55" t="s">
        <v>30</v>
      </c>
      <c r="O78" s="37" t="s">
        <v>312</v>
      </c>
      <c r="P78" s="38">
        <v>1</v>
      </c>
      <c r="Q78" s="38" t="s">
        <v>305</v>
      </c>
      <c r="R78" s="37" t="s">
        <v>313</v>
      </c>
      <c r="S78" s="37" t="s">
        <v>307</v>
      </c>
      <c r="T78" s="62">
        <v>3043600000</v>
      </c>
      <c r="U78" s="59">
        <v>45306</v>
      </c>
      <c r="V78" s="59">
        <v>45657</v>
      </c>
      <c r="W78" s="38" t="s">
        <v>259</v>
      </c>
      <c r="X78" s="38" t="s">
        <v>36</v>
      </c>
      <c r="Y78" s="37" t="s">
        <v>33</v>
      </c>
      <c r="Z78" s="38">
        <v>1</v>
      </c>
      <c r="AA78" s="37" t="s">
        <v>694</v>
      </c>
      <c r="AB78" s="37" t="s">
        <v>695</v>
      </c>
      <c r="AC78" s="68">
        <v>4203068445</v>
      </c>
      <c r="AD78" s="68">
        <v>3719408421.1599998</v>
      </c>
      <c r="AE78" s="37"/>
      <c r="AF78" s="145" t="s">
        <v>634</v>
      </c>
      <c r="AG78" s="148" t="s">
        <v>635</v>
      </c>
    </row>
    <row r="79" spans="1:33" ht="405" x14ac:dyDescent="0.25">
      <c r="A79" s="142">
        <v>65</v>
      </c>
      <c r="B79" s="43" t="s">
        <v>34</v>
      </c>
      <c r="C79" s="43" t="s">
        <v>28</v>
      </c>
      <c r="D79" s="43" t="s">
        <v>198</v>
      </c>
      <c r="E79" s="43" t="s">
        <v>80</v>
      </c>
      <c r="F79" s="43" t="s">
        <v>30</v>
      </c>
      <c r="G79" s="43" t="s">
        <v>24</v>
      </c>
      <c r="H79" s="43" t="s">
        <v>114</v>
      </c>
      <c r="I79" s="43" t="s">
        <v>296</v>
      </c>
      <c r="J79" s="43" t="s">
        <v>35</v>
      </c>
      <c r="K79" s="43" t="s">
        <v>349</v>
      </c>
      <c r="L79" s="47" t="s">
        <v>30</v>
      </c>
      <c r="M79" s="47" t="s">
        <v>30</v>
      </c>
      <c r="N79" s="47" t="s">
        <v>30</v>
      </c>
      <c r="O79" s="43" t="s">
        <v>314</v>
      </c>
      <c r="P79" s="46">
        <v>6</v>
      </c>
      <c r="Q79" s="46" t="s">
        <v>305</v>
      </c>
      <c r="R79" s="43" t="s">
        <v>315</v>
      </c>
      <c r="S79" s="43" t="s">
        <v>307</v>
      </c>
      <c r="T79" s="63">
        <v>3393614000</v>
      </c>
      <c r="U79" s="51">
        <v>45302</v>
      </c>
      <c r="V79" s="51">
        <v>45657</v>
      </c>
      <c r="W79" s="46" t="s">
        <v>259</v>
      </c>
      <c r="X79" s="46" t="s">
        <v>36</v>
      </c>
      <c r="Y79" s="43" t="s">
        <v>33</v>
      </c>
      <c r="Z79" s="46">
        <v>6</v>
      </c>
      <c r="AA79" s="43" t="s">
        <v>642</v>
      </c>
      <c r="AB79" s="43" t="s">
        <v>696</v>
      </c>
      <c r="AC79" s="67">
        <v>2455300738.8699999</v>
      </c>
      <c r="AD79" s="67">
        <v>2455300738.8699999</v>
      </c>
      <c r="AE79" s="43"/>
      <c r="AF79" s="144" t="s">
        <v>634</v>
      </c>
      <c r="AG79" s="147" t="s">
        <v>635</v>
      </c>
    </row>
    <row r="80" spans="1:33" ht="285" x14ac:dyDescent="0.25">
      <c r="A80" s="142">
        <v>66</v>
      </c>
      <c r="B80" s="37" t="s">
        <v>34</v>
      </c>
      <c r="C80" s="37" t="s">
        <v>28</v>
      </c>
      <c r="D80" s="37" t="s">
        <v>199</v>
      </c>
      <c r="E80" s="37" t="s">
        <v>80</v>
      </c>
      <c r="F80" s="37" t="s">
        <v>30</v>
      </c>
      <c r="G80" s="37" t="s">
        <v>24</v>
      </c>
      <c r="H80" s="37" t="s">
        <v>114</v>
      </c>
      <c r="I80" s="37" t="s">
        <v>296</v>
      </c>
      <c r="J80" s="37" t="s">
        <v>35</v>
      </c>
      <c r="K80" s="37" t="s">
        <v>349</v>
      </c>
      <c r="L80" s="55" t="s">
        <v>30</v>
      </c>
      <c r="M80" s="55" t="s">
        <v>30</v>
      </c>
      <c r="N80" s="55" t="s">
        <v>30</v>
      </c>
      <c r="O80" s="37" t="s">
        <v>316</v>
      </c>
      <c r="P80" s="38">
        <v>4</v>
      </c>
      <c r="Q80" s="38" t="s">
        <v>305</v>
      </c>
      <c r="R80" s="37" t="s">
        <v>317</v>
      </c>
      <c r="S80" s="37" t="s">
        <v>307</v>
      </c>
      <c r="T80" s="62">
        <v>562643924</v>
      </c>
      <c r="U80" s="59">
        <v>45352</v>
      </c>
      <c r="V80" s="59">
        <v>45657</v>
      </c>
      <c r="W80" s="38" t="s">
        <v>259</v>
      </c>
      <c r="X80" s="38" t="s">
        <v>36</v>
      </c>
      <c r="Y80" s="37" t="s">
        <v>33</v>
      </c>
      <c r="Z80" s="38">
        <v>4</v>
      </c>
      <c r="AA80" s="37" t="s">
        <v>697</v>
      </c>
      <c r="AB80" s="37" t="s">
        <v>698</v>
      </c>
      <c r="AC80" s="68">
        <v>97221489</v>
      </c>
      <c r="AD80" s="68">
        <v>18736186.960000001</v>
      </c>
      <c r="AE80" s="37" t="s">
        <v>699</v>
      </c>
      <c r="AF80" s="145" t="s">
        <v>634</v>
      </c>
      <c r="AG80" s="148" t="s">
        <v>635</v>
      </c>
    </row>
    <row r="81" spans="1:33" ht="75" x14ac:dyDescent="0.25">
      <c r="A81" s="142">
        <v>67</v>
      </c>
      <c r="B81" s="43" t="s">
        <v>34</v>
      </c>
      <c r="C81" s="43" t="s">
        <v>28</v>
      </c>
      <c r="D81" s="43" t="s">
        <v>198</v>
      </c>
      <c r="E81" s="43" t="s">
        <v>80</v>
      </c>
      <c r="F81" s="43" t="s">
        <v>30</v>
      </c>
      <c r="G81" s="43" t="s">
        <v>24</v>
      </c>
      <c r="H81" s="43" t="s">
        <v>114</v>
      </c>
      <c r="I81" s="43" t="s">
        <v>296</v>
      </c>
      <c r="J81" s="43" t="s">
        <v>35</v>
      </c>
      <c r="K81" s="43" t="s">
        <v>349</v>
      </c>
      <c r="L81" s="47" t="s">
        <v>30</v>
      </c>
      <c r="M81" s="47" t="s">
        <v>30</v>
      </c>
      <c r="N81" s="47" t="s">
        <v>30</v>
      </c>
      <c r="O81" s="43" t="s">
        <v>318</v>
      </c>
      <c r="P81" s="46">
        <v>1</v>
      </c>
      <c r="Q81" s="46" t="s">
        <v>305</v>
      </c>
      <c r="R81" s="43" t="s">
        <v>319</v>
      </c>
      <c r="S81" s="43" t="s">
        <v>307</v>
      </c>
      <c r="T81" s="63">
        <v>416592750</v>
      </c>
      <c r="U81" s="51">
        <v>45401</v>
      </c>
      <c r="V81" s="51">
        <v>45657</v>
      </c>
      <c r="W81" s="46" t="s">
        <v>259</v>
      </c>
      <c r="X81" s="46" t="s">
        <v>36</v>
      </c>
      <c r="Y81" s="43" t="s">
        <v>33</v>
      </c>
      <c r="Z81" s="46">
        <v>1</v>
      </c>
      <c r="AA81" s="43" t="s">
        <v>473</v>
      </c>
      <c r="AB81" s="43" t="s">
        <v>700</v>
      </c>
      <c r="AC81" s="67">
        <v>178303928</v>
      </c>
      <c r="AD81" s="67">
        <v>126011050.84</v>
      </c>
      <c r="AE81" s="43"/>
      <c r="AF81" s="144" t="s">
        <v>634</v>
      </c>
      <c r="AG81" s="147" t="s">
        <v>635</v>
      </c>
    </row>
    <row r="82" spans="1:33" ht="360" x14ac:dyDescent="0.25">
      <c r="A82" s="142">
        <v>68</v>
      </c>
      <c r="B82" s="37" t="s">
        <v>34</v>
      </c>
      <c r="C82" s="37" t="s">
        <v>28</v>
      </c>
      <c r="D82" s="37" t="s">
        <v>198</v>
      </c>
      <c r="E82" s="37" t="s">
        <v>80</v>
      </c>
      <c r="F82" s="37" t="s">
        <v>30</v>
      </c>
      <c r="G82" s="37" t="s">
        <v>24</v>
      </c>
      <c r="H82" s="37" t="s">
        <v>114</v>
      </c>
      <c r="I82" s="37" t="s">
        <v>296</v>
      </c>
      <c r="J82" s="37" t="s">
        <v>35</v>
      </c>
      <c r="K82" s="37" t="s">
        <v>349</v>
      </c>
      <c r="L82" s="55" t="s">
        <v>30</v>
      </c>
      <c r="M82" s="55" t="s">
        <v>30</v>
      </c>
      <c r="N82" s="55" t="s">
        <v>30</v>
      </c>
      <c r="O82" s="37" t="s">
        <v>320</v>
      </c>
      <c r="P82" s="38">
        <v>1</v>
      </c>
      <c r="Q82" s="38" t="s">
        <v>305</v>
      </c>
      <c r="R82" s="37" t="s">
        <v>321</v>
      </c>
      <c r="S82" s="37" t="s">
        <v>307</v>
      </c>
      <c r="T82" s="62">
        <v>250010000</v>
      </c>
      <c r="U82" s="59">
        <v>45292</v>
      </c>
      <c r="V82" s="59">
        <v>45657</v>
      </c>
      <c r="W82" s="38" t="s">
        <v>259</v>
      </c>
      <c r="X82" s="38" t="s">
        <v>36</v>
      </c>
      <c r="Y82" s="37" t="s">
        <v>33</v>
      </c>
      <c r="Z82" s="38">
        <v>1</v>
      </c>
      <c r="AA82" s="37" t="s">
        <v>701</v>
      </c>
      <c r="AB82" s="37" t="s">
        <v>702</v>
      </c>
      <c r="AC82" s="68">
        <v>20999881</v>
      </c>
      <c r="AD82" s="68">
        <v>20999881</v>
      </c>
      <c r="AE82" s="37" t="s">
        <v>703</v>
      </c>
      <c r="AF82" s="145" t="s">
        <v>634</v>
      </c>
      <c r="AG82" s="148" t="s">
        <v>635</v>
      </c>
    </row>
    <row r="83" spans="1:33" ht="195" x14ac:dyDescent="0.25">
      <c r="A83" s="142">
        <v>69</v>
      </c>
      <c r="B83" s="43" t="s">
        <v>272</v>
      </c>
      <c r="C83" s="43" t="s">
        <v>28</v>
      </c>
      <c r="D83" s="43" t="s">
        <v>238</v>
      </c>
      <c r="E83" s="43" t="s">
        <v>273</v>
      </c>
      <c r="F83" s="43" t="s">
        <v>30</v>
      </c>
      <c r="G83" s="43" t="s">
        <v>24</v>
      </c>
      <c r="H83" s="43" t="s">
        <v>274</v>
      </c>
      <c r="I83" s="43" t="s">
        <v>26</v>
      </c>
      <c r="J83" s="43" t="s">
        <v>29</v>
      </c>
      <c r="K83" s="43" t="s">
        <v>349</v>
      </c>
      <c r="L83" s="43" t="s">
        <v>236</v>
      </c>
      <c r="M83" s="43" t="s">
        <v>236</v>
      </c>
      <c r="N83" s="43" t="s">
        <v>236</v>
      </c>
      <c r="O83" s="43" t="s">
        <v>288</v>
      </c>
      <c r="P83" s="46">
        <v>100</v>
      </c>
      <c r="Q83" s="46" t="s">
        <v>27</v>
      </c>
      <c r="R83" s="160" t="s">
        <v>715</v>
      </c>
      <c r="S83" s="161" t="s">
        <v>716</v>
      </c>
      <c r="T83" s="45">
        <f>379597332+675587796</f>
        <v>1055185128</v>
      </c>
      <c r="U83" s="44">
        <v>45292</v>
      </c>
      <c r="V83" s="44">
        <v>45657</v>
      </c>
      <c r="W83" s="46" t="s">
        <v>31</v>
      </c>
      <c r="X83" s="46" t="s">
        <v>36</v>
      </c>
      <c r="Y83" s="43" t="s">
        <v>33</v>
      </c>
      <c r="Z83" s="74">
        <v>0.39</v>
      </c>
      <c r="AA83" s="43" t="s">
        <v>719</v>
      </c>
      <c r="AB83" s="43" t="s">
        <v>468</v>
      </c>
      <c r="AC83" s="67">
        <v>722399999</v>
      </c>
      <c r="AD83" s="67">
        <v>564799997</v>
      </c>
      <c r="AE83" s="43"/>
      <c r="AF83" s="43" t="s">
        <v>470</v>
      </c>
      <c r="AG83" s="96" t="s">
        <v>471</v>
      </c>
    </row>
    <row r="84" spans="1:33" ht="120" x14ac:dyDescent="0.25">
      <c r="A84" s="142">
        <v>70</v>
      </c>
      <c r="B84" s="37" t="s">
        <v>272</v>
      </c>
      <c r="C84" s="37" t="s">
        <v>28</v>
      </c>
      <c r="D84" s="37" t="s">
        <v>238</v>
      </c>
      <c r="E84" s="37" t="s">
        <v>273</v>
      </c>
      <c r="F84" s="37" t="s">
        <v>30</v>
      </c>
      <c r="G84" s="37" t="s">
        <v>24</v>
      </c>
      <c r="H84" s="37" t="s">
        <v>274</v>
      </c>
      <c r="I84" s="37" t="s">
        <v>26</v>
      </c>
      <c r="J84" s="37" t="s">
        <v>29</v>
      </c>
      <c r="K84" s="37" t="s">
        <v>349</v>
      </c>
      <c r="L84" s="37" t="s">
        <v>236</v>
      </c>
      <c r="M84" s="37" t="s">
        <v>236</v>
      </c>
      <c r="N84" s="37" t="s">
        <v>236</v>
      </c>
      <c r="O84" s="37" t="s">
        <v>289</v>
      </c>
      <c r="P84" s="38">
        <v>100</v>
      </c>
      <c r="Q84" s="38" t="s">
        <v>27</v>
      </c>
      <c r="R84" s="159" t="s">
        <v>717</v>
      </c>
      <c r="S84" s="162" t="s">
        <v>721</v>
      </c>
      <c r="T84" s="53">
        <v>264000000</v>
      </c>
      <c r="U84" s="39">
        <v>45292</v>
      </c>
      <c r="V84" s="39">
        <v>45657</v>
      </c>
      <c r="W84" s="38" t="s">
        <v>31</v>
      </c>
      <c r="X84" s="38" t="s">
        <v>36</v>
      </c>
      <c r="Y84" s="37" t="s">
        <v>33</v>
      </c>
      <c r="Z84" s="73">
        <v>0.89</v>
      </c>
      <c r="AA84" s="37" t="s">
        <v>720</v>
      </c>
      <c r="AB84" s="37" t="s">
        <v>625</v>
      </c>
      <c r="AC84" s="68">
        <v>252600000</v>
      </c>
      <c r="AD84" s="68">
        <v>209581664</v>
      </c>
      <c r="AE84" s="37"/>
      <c r="AF84" s="37" t="s">
        <v>470</v>
      </c>
      <c r="AG84" s="97" t="s">
        <v>471</v>
      </c>
    </row>
    <row r="85" spans="1:33" ht="60" x14ac:dyDescent="0.25">
      <c r="A85" s="142">
        <v>71</v>
      </c>
      <c r="B85" s="43" t="s">
        <v>272</v>
      </c>
      <c r="C85" s="43" t="s">
        <v>28</v>
      </c>
      <c r="D85" s="43" t="s">
        <v>238</v>
      </c>
      <c r="E85" s="43" t="s">
        <v>273</v>
      </c>
      <c r="F85" s="43" t="s">
        <v>30</v>
      </c>
      <c r="G85" s="43" t="s">
        <v>24</v>
      </c>
      <c r="H85" s="43" t="s">
        <v>274</v>
      </c>
      <c r="I85" s="43" t="s">
        <v>26</v>
      </c>
      <c r="J85" s="43" t="s">
        <v>29</v>
      </c>
      <c r="K85" s="43" t="s">
        <v>349</v>
      </c>
      <c r="L85" s="43" t="s">
        <v>236</v>
      </c>
      <c r="M85" s="43" t="s">
        <v>236</v>
      </c>
      <c r="N85" s="43" t="s">
        <v>236</v>
      </c>
      <c r="O85" s="43" t="s">
        <v>290</v>
      </c>
      <c r="P85" s="46">
        <v>100</v>
      </c>
      <c r="Q85" s="46" t="s">
        <v>27</v>
      </c>
      <c r="R85" s="160" t="s">
        <v>718</v>
      </c>
      <c r="S85" s="161" t="s">
        <v>722</v>
      </c>
      <c r="T85" s="45">
        <v>132000000</v>
      </c>
      <c r="U85" s="44">
        <v>45292</v>
      </c>
      <c r="V85" s="44">
        <v>45657</v>
      </c>
      <c r="W85" s="46" t="s">
        <v>31</v>
      </c>
      <c r="X85" s="46" t="s">
        <v>36</v>
      </c>
      <c r="Y85" s="43" t="s">
        <v>33</v>
      </c>
      <c r="Z85" s="74">
        <v>1</v>
      </c>
      <c r="AA85" s="43" t="s">
        <v>626</v>
      </c>
      <c r="AB85" s="43" t="s">
        <v>469</v>
      </c>
      <c r="AC85" s="67">
        <v>132000000</v>
      </c>
      <c r="AD85" s="67">
        <v>119600000</v>
      </c>
      <c r="AE85" s="43"/>
      <c r="AF85" s="43" t="s">
        <v>470</v>
      </c>
      <c r="AG85" s="96" t="s">
        <v>471</v>
      </c>
    </row>
    <row r="86" spans="1:33" ht="90" x14ac:dyDescent="0.25">
      <c r="A86" s="142">
        <v>72</v>
      </c>
      <c r="B86" s="37" t="s">
        <v>322</v>
      </c>
      <c r="C86" s="37" t="s">
        <v>323</v>
      </c>
      <c r="D86" s="37" t="s">
        <v>323</v>
      </c>
      <c r="E86" s="37" t="s">
        <v>41</v>
      </c>
      <c r="F86" s="37" t="s">
        <v>41</v>
      </c>
      <c r="G86" s="37" t="s">
        <v>24</v>
      </c>
      <c r="H86" s="37" t="s">
        <v>114</v>
      </c>
      <c r="I86" s="37" t="s">
        <v>324</v>
      </c>
      <c r="J86" s="37" t="s">
        <v>29</v>
      </c>
      <c r="K86" s="37" t="s">
        <v>349</v>
      </c>
      <c r="L86" s="37" t="s">
        <v>30</v>
      </c>
      <c r="M86" s="37" t="s">
        <v>325</v>
      </c>
      <c r="N86" s="37" t="s">
        <v>326</v>
      </c>
      <c r="O86" s="37" t="s">
        <v>327</v>
      </c>
      <c r="P86" s="38">
        <v>100</v>
      </c>
      <c r="Q86" s="38" t="s">
        <v>27</v>
      </c>
      <c r="R86" s="37" t="s">
        <v>326</v>
      </c>
      <c r="S86" s="53" t="s">
        <v>328</v>
      </c>
      <c r="T86" s="53">
        <v>683192090</v>
      </c>
      <c r="U86" s="39">
        <v>45292</v>
      </c>
      <c r="V86" s="39">
        <v>45657</v>
      </c>
      <c r="W86" s="38" t="s">
        <v>31</v>
      </c>
      <c r="X86" s="38" t="s">
        <v>40</v>
      </c>
      <c r="Y86" s="37" t="s">
        <v>33</v>
      </c>
      <c r="Z86" s="149">
        <v>0.99</v>
      </c>
      <c r="AA86" s="37" t="s">
        <v>649</v>
      </c>
      <c r="AB86" s="37" t="s">
        <v>494</v>
      </c>
      <c r="AC86" s="62">
        <v>507200000</v>
      </c>
      <c r="AD86" s="62">
        <f>AC86-24000000</f>
        <v>483200000</v>
      </c>
      <c r="AE86" s="37" t="s">
        <v>236</v>
      </c>
      <c r="AF86" s="37" t="s">
        <v>650</v>
      </c>
      <c r="AG86" s="52" t="s">
        <v>651</v>
      </c>
    </row>
    <row r="87" spans="1:33" ht="90" x14ac:dyDescent="0.25">
      <c r="A87" s="142">
        <v>73</v>
      </c>
      <c r="B87" s="43" t="s">
        <v>423</v>
      </c>
      <c r="C87" s="43" t="s">
        <v>365</v>
      </c>
      <c r="D87" s="46" t="s">
        <v>424</v>
      </c>
      <c r="E87" s="43" t="s">
        <v>72</v>
      </c>
      <c r="F87" s="43" t="s">
        <v>72</v>
      </c>
      <c r="G87" s="43" t="s">
        <v>24</v>
      </c>
      <c r="H87" s="43" t="s">
        <v>114</v>
      </c>
      <c r="I87" s="43" t="s">
        <v>324</v>
      </c>
      <c r="J87" s="43" t="s">
        <v>29</v>
      </c>
      <c r="K87" s="43" t="s">
        <v>349</v>
      </c>
      <c r="L87" s="43" t="s">
        <v>30</v>
      </c>
      <c r="M87" s="43" t="s">
        <v>30</v>
      </c>
      <c r="N87" s="43" t="s">
        <v>30</v>
      </c>
      <c r="O87" s="43" t="s">
        <v>425</v>
      </c>
      <c r="P87" s="46">
        <v>100</v>
      </c>
      <c r="Q87" s="46" t="s">
        <v>27</v>
      </c>
      <c r="R87" s="43" t="s">
        <v>426</v>
      </c>
      <c r="S87" s="43" t="s">
        <v>427</v>
      </c>
      <c r="T87" s="45">
        <v>1241323102</v>
      </c>
      <c r="U87" s="44">
        <v>45292</v>
      </c>
      <c r="V87" s="44">
        <v>45657</v>
      </c>
      <c r="W87" s="46" t="s">
        <v>259</v>
      </c>
      <c r="X87" s="46" t="s">
        <v>32</v>
      </c>
      <c r="Y87" s="43" t="s">
        <v>33</v>
      </c>
      <c r="Z87" s="140">
        <v>100</v>
      </c>
      <c r="AA87" s="43" t="s">
        <v>629</v>
      </c>
      <c r="AB87" s="43" t="s">
        <v>630</v>
      </c>
      <c r="AC87" s="63">
        <v>0</v>
      </c>
      <c r="AD87" s="63">
        <v>0</v>
      </c>
      <c r="AE87" s="43"/>
      <c r="AF87" s="43" t="s">
        <v>428</v>
      </c>
      <c r="AG87" s="96" t="s">
        <v>429</v>
      </c>
    </row>
    <row r="88" spans="1:33" ht="75" x14ac:dyDescent="0.25">
      <c r="A88" s="142">
        <v>74</v>
      </c>
      <c r="B88" s="37" t="s">
        <v>272</v>
      </c>
      <c r="C88" s="37" t="s">
        <v>28</v>
      </c>
      <c r="D88" s="37" t="s">
        <v>430</v>
      </c>
      <c r="E88" s="37" t="s">
        <v>72</v>
      </c>
      <c r="F88" s="37" t="s">
        <v>72</v>
      </c>
      <c r="G88" s="37" t="s">
        <v>24</v>
      </c>
      <c r="H88" s="37" t="s">
        <v>114</v>
      </c>
      <c r="I88" s="37" t="s">
        <v>26</v>
      </c>
      <c r="J88" s="37" t="s">
        <v>29</v>
      </c>
      <c r="K88" s="37" t="s">
        <v>349</v>
      </c>
      <c r="L88" s="37" t="s">
        <v>30</v>
      </c>
      <c r="M88" s="37" t="s">
        <v>30</v>
      </c>
      <c r="N88" s="37" t="s">
        <v>30</v>
      </c>
      <c r="O88" s="37" t="s">
        <v>431</v>
      </c>
      <c r="P88" s="38">
        <v>80</v>
      </c>
      <c r="Q88" s="38" t="s">
        <v>27</v>
      </c>
      <c r="R88" s="37" t="s">
        <v>432</v>
      </c>
      <c r="S88" s="53" t="s">
        <v>433</v>
      </c>
      <c r="T88" s="53">
        <v>122256500</v>
      </c>
      <c r="U88" s="39">
        <v>45292</v>
      </c>
      <c r="V88" s="39">
        <v>45657</v>
      </c>
      <c r="W88" s="38" t="s">
        <v>259</v>
      </c>
      <c r="X88" s="38" t="s">
        <v>40</v>
      </c>
      <c r="Y88" s="37" t="s">
        <v>33</v>
      </c>
      <c r="Z88" s="139">
        <v>118</v>
      </c>
      <c r="AA88" s="37" t="s">
        <v>631</v>
      </c>
      <c r="AB88" s="137" t="s">
        <v>632</v>
      </c>
      <c r="AC88" s="62"/>
      <c r="AD88" s="62"/>
      <c r="AE88" s="37"/>
      <c r="AF88" s="37" t="s">
        <v>428</v>
      </c>
      <c r="AG88" s="97" t="s">
        <v>429</v>
      </c>
    </row>
    <row r="89" spans="1:33" ht="135" x14ac:dyDescent="0.25">
      <c r="A89" s="142">
        <v>75</v>
      </c>
      <c r="B89" s="43" t="s">
        <v>272</v>
      </c>
      <c r="C89" s="43" t="s">
        <v>28</v>
      </c>
      <c r="D89" s="43" t="s">
        <v>430</v>
      </c>
      <c r="E89" s="43" t="s">
        <v>72</v>
      </c>
      <c r="F89" s="43" t="s">
        <v>72</v>
      </c>
      <c r="G89" s="43" t="s">
        <v>24</v>
      </c>
      <c r="H89" s="43" t="s">
        <v>114</v>
      </c>
      <c r="I89" s="43" t="s">
        <v>324</v>
      </c>
      <c r="J89" s="43" t="s">
        <v>29</v>
      </c>
      <c r="K89" s="43" t="s">
        <v>349</v>
      </c>
      <c r="L89" s="43" t="s">
        <v>30</v>
      </c>
      <c r="M89" s="43" t="s">
        <v>30</v>
      </c>
      <c r="N89" s="43" t="s">
        <v>30</v>
      </c>
      <c r="O89" s="43" t="s">
        <v>434</v>
      </c>
      <c r="P89" s="46">
        <v>90</v>
      </c>
      <c r="Q89" s="46" t="s">
        <v>27</v>
      </c>
      <c r="R89" s="43" t="s">
        <v>435</v>
      </c>
      <c r="S89" s="43" t="s">
        <v>436</v>
      </c>
      <c r="T89" s="45">
        <v>1705501041</v>
      </c>
      <c r="U89" s="44">
        <v>45292</v>
      </c>
      <c r="V89" s="44">
        <v>45657</v>
      </c>
      <c r="W89" s="46" t="s">
        <v>259</v>
      </c>
      <c r="X89" s="46" t="s">
        <v>32</v>
      </c>
      <c r="Y89" s="43" t="s">
        <v>33</v>
      </c>
      <c r="Z89" s="140">
        <v>100</v>
      </c>
      <c r="AA89" s="43" t="s">
        <v>627</v>
      </c>
      <c r="AB89" s="43" t="s">
        <v>628</v>
      </c>
      <c r="AC89" s="67"/>
      <c r="AD89" s="67"/>
      <c r="AE89" s="43"/>
      <c r="AF89" s="43" t="s">
        <v>428</v>
      </c>
      <c r="AG89" s="96" t="s">
        <v>429</v>
      </c>
    </row>
    <row r="90" spans="1:33" ht="90" x14ac:dyDescent="0.25">
      <c r="A90" s="142">
        <v>76</v>
      </c>
      <c r="B90" s="78" t="s">
        <v>479</v>
      </c>
      <c r="C90" s="78" t="s">
        <v>276</v>
      </c>
      <c r="D90" s="78" t="s">
        <v>277</v>
      </c>
      <c r="E90" s="78" t="s">
        <v>76</v>
      </c>
      <c r="F90" s="79" t="s">
        <v>64</v>
      </c>
      <c r="G90" s="78" t="s">
        <v>43</v>
      </c>
      <c r="H90" s="78" t="s">
        <v>111</v>
      </c>
      <c r="I90" s="78" t="s">
        <v>495</v>
      </c>
      <c r="J90" s="78" t="s">
        <v>103</v>
      </c>
      <c r="K90" s="78" t="s">
        <v>480</v>
      </c>
      <c r="L90" s="79" t="s">
        <v>30</v>
      </c>
      <c r="M90" s="78" t="s">
        <v>30</v>
      </c>
      <c r="N90" s="78" t="s">
        <v>30</v>
      </c>
      <c r="O90" s="78" t="s">
        <v>495</v>
      </c>
      <c r="P90" s="103">
        <v>292000000</v>
      </c>
      <c r="Q90" s="38" t="s">
        <v>496</v>
      </c>
      <c r="R90" s="37" t="s">
        <v>497</v>
      </c>
      <c r="S90" s="53" t="s">
        <v>498</v>
      </c>
      <c r="T90" s="80">
        <v>0</v>
      </c>
      <c r="U90" s="81">
        <v>45292</v>
      </c>
      <c r="V90" s="81" t="s">
        <v>481</v>
      </c>
      <c r="W90" s="79" t="s">
        <v>31</v>
      </c>
      <c r="X90" s="83" t="s">
        <v>36</v>
      </c>
      <c r="Y90" s="79" t="s">
        <v>33</v>
      </c>
      <c r="Z90" s="104">
        <v>282805487</v>
      </c>
      <c r="AA90" s="37" t="s">
        <v>704</v>
      </c>
      <c r="AB90" s="105" t="s">
        <v>499</v>
      </c>
      <c r="AC90" s="82" t="s">
        <v>30</v>
      </c>
      <c r="AD90" s="82" t="s">
        <v>30</v>
      </c>
      <c r="AE90" s="37"/>
      <c r="AF90" s="37" t="s">
        <v>482</v>
      </c>
      <c r="AG90" s="52" t="s">
        <v>483</v>
      </c>
    </row>
    <row r="91" spans="1:33" ht="405" x14ac:dyDescent="0.25">
      <c r="A91" s="142">
        <v>77</v>
      </c>
      <c r="B91" s="85" t="s">
        <v>479</v>
      </c>
      <c r="C91" s="85" t="s">
        <v>276</v>
      </c>
      <c r="D91" s="85" t="s">
        <v>277</v>
      </c>
      <c r="E91" s="85" t="s">
        <v>76</v>
      </c>
      <c r="F91" s="86" t="s">
        <v>64</v>
      </c>
      <c r="G91" s="85" t="s">
        <v>43</v>
      </c>
      <c r="H91" s="85" t="s">
        <v>111</v>
      </c>
      <c r="I91" s="43" t="s">
        <v>500</v>
      </c>
      <c r="J91" s="85" t="s">
        <v>103</v>
      </c>
      <c r="K91" s="85" t="s">
        <v>480</v>
      </c>
      <c r="L91" s="86" t="s">
        <v>30</v>
      </c>
      <c r="M91" s="85" t="s">
        <v>30</v>
      </c>
      <c r="N91" s="85" t="s">
        <v>30</v>
      </c>
      <c r="O91" s="43" t="s">
        <v>500</v>
      </c>
      <c r="P91" s="106">
        <v>800000</v>
      </c>
      <c r="Q91" s="46" t="s">
        <v>501</v>
      </c>
      <c r="R91" s="43" t="s">
        <v>553</v>
      </c>
      <c r="S91" s="45" t="s">
        <v>502</v>
      </c>
      <c r="T91" s="87">
        <v>0</v>
      </c>
      <c r="U91" s="88">
        <v>45292</v>
      </c>
      <c r="V91" s="88" t="s">
        <v>481</v>
      </c>
      <c r="W91" s="86" t="s">
        <v>31</v>
      </c>
      <c r="X91" s="107" t="s">
        <v>36</v>
      </c>
      <c r="Y91" s="86" t="s">
        <v>33</v>
      </c>
      <c r="Z91" s="108">
        <v>772693</v>
      </c>
      <c r="AA91" s="43" t="s">
        <v>705</v>
      </c>
      <c r="AB91" s="109" t="s">
        <v>499</v>
      </c>
      <c r="AC91" s="89" t="s">
        <v>30</v>
      </c>
      <c r="AD91" s="89" t="s">
        <v>30</v>
      </c>
      <c r="AE91" s="43"/>
      <c r="AF91" s="43" t="s">
        <v>482</v>
      </c>
      <c r="AG91" s="110" t="s">
        <v>483</v>
      </c>
    </row>
    <row r="92" spans="1:33" ht="90" x14ac:dyDescent="0.25">
      <c r="A92" s="142">
        <v>78</v>
      </c>
      <c r="B92" s="78" t="s">
        <v>479</v>
      </c>
      <c r="C92" s="84" t="s">
        <v>276</v>
      </c>
      <c r="D92" s="84" t="s">
        <v>277</v>
      </c>
      <c r="E92" s="78" t="s">
        <v>76</v>
      </c>
      <c r="F92" s="79" t="s">
        <v>64</v>
      </c>
      <c r="G92" s="37" t="s">
        <v>43</v>
      </c>
      <c r="H92" s="78" t="s">
        <v>111</v>
      </c>
      <c r="I92" s="37" t="s">
        <v>503</v>
      </c>
      <c r="J92" s="78" t="s">
        <v>103</v>
      </c>
      <c r="K92" s="78" t="s">
        <v>480</v>
      </c>
      <c r="L92" s="79" t="s">
        <v>30</v>
      </c>
      <c r="M92" s="78" t="s">
        <v>30</v>
      </c>
      <c r="N92" s="78" t="s">
        <v>30</v>
      </c>
      <c r="O92" s="37" t="s">
        <v>503</v>
      </c>
      <c r="P92" s="103">
        <v>587000</v>
      </c>
      <c r="Q92" s="38" t="s">
        <v>484</v>
      </c>
      <c r="R92" s="37" t="s">
        <v>504</v>
      </c>
      <c r="S92" s="53" t="s">
        <v>505</v>
      </c>
      <c r="T92" s="80">
        <v>0</v>
      </c>
      <c r="U92" s="81">
        <v>45292</v>
      </c>
      <c r="V92" s="81" t="s">
        <v>481</v>
      </c>
      <c r="W92" s="79" t="s">
        <v>31</v>
      </c>
      <c r="X92" s="83" t="s">
        <v>36</v>
      </c>
      <c r="Y92" s="79" t="s">
        <v>33</v>
      </c>
      <c r="Z92" s="111">
        <v>522603.74</v>
      </c>
      <c r="AA92" s="37" t="s">
        <v>706</v>
      </c>
      <c r="AB92" s="105" t="s">
        <v>499</v>
      </c>
      <c r="AC92" s="112" t="s">
        <v>30</v>
      </c>
      <c r="AD92" s="112" t="s">
        <v>30</v>
      </c>
      <c r="AE92" s="37"/>
      <c r="AF92" s="37" t="s">
        <v>482</v>
      </c>
      <c r="AG92" s="52" t="s">
        <v>483</v>
      </c>
    </row>
    <row r="93" spans="1:33" ht="90" x14ac:dyDescent="0.25">
      <c r="A93" s="142">
        <v>79</v>
      </c>
      <c r="B93" s="85" t="s">
        <v>479</v>
      </c>
      <c r="C93" s="90" t="s">
        <v>276</v>
      </c>
      <c r="D93" s="90" t="s">
        <v>277</v>
      </c>
      <c r="E93" s="85" t="s">
        <v>76</v>
      </c>
      <c r="F93" s="86" t="s">
        <v>64</v>
      </c>
      <c r="G93" s="85" t="s">
        <v>43</v>
      </c>
      <c r="H93" s="85" t="s">
        <v>111</v>
      </c>
      <c r="I93" s="43" t="s">
        <v>506</v>
      </c>
      <c r="J93" s="85" t="s">
        <v>103</v>
      </c>
      <c r="K93" s="85" t="s">
        <v>480</v>
      </c>
      <c r="L93" s="86" t="s">
        <v>30</v>
      </c>
      <c r="M93" s="85" t="s">
        <v>30</v>
      </c>
      <c r="N93" s="85" t="s">
        <v>30</v>
      </c>
      <c r="O93" s="43" t="s">
        <v>506</v>
      </c>
      <c r="P93" s="106">
        <v>387630</v>
      </c>
      <c r="Q93" s="46" t="s">
        <v>484</v>
      </c>
      <c r="R93" s="43" t="s">
        <v>507</v>
      </c>
      <c r="S93" s="45" t="s">
        <v>508</v>
      </c>
      <c r="T93" s="87">
        <v>0</v>
      </c>
      <c r="U93" s="88">
        <v>45292</v>
      </c>
      <c r="V93" s="88" t="s">
        <v>481</v>
      </c>
      <c r="W93" s="86" t="s">
        <v>31</v>
      </c>
      <c r="X93" s="107" t="s">
        <v>36</v>
      </c>
      <c r="Y93" s="86" t="s">
        <v>33</v>
      </c>
      <c r="Z93" s="113">
        <v>350779.59</v>
      </c>
      <c r="AA93" s="43" t="s">
        <v>707</v>
      </c>
      <c r="AB93" s="109" t="s">
        <v>499</v>
      </c>
      <c r="AC93" s="114" t="s">
        <v>30</v>
      </c>
      <c r="AD93" s="114" t="s">
        <v>30</v>
      </c>
      <c r="AE93" s="43"/>
      <c r="AF93" s="43" t="s">
        <v>509</v>
      </c>
      <c r="AG93" s="110" t="s">
        <v>510</v>
      </c>
    </row>
    <row r="94" spans="1:33" ht="409.5" x14ac:dyDescent="0.25">
      <c r="A94" s="142">
        <v>80</v>
      </c>
      <c r="B94" s="78" t="s">
        <v>479</v>
      </c>
      <c r="C94" s="84" t="s">
        <v>276</v>
      </c>
      <c r="D94" s="84" t="s">
        <v>277</v>
      </c>
      <c r="E94" s="78" t="s">
        <v>76</v>
      </c>
      <c r="F94" s="79" t="s">
        <v>64</v>
      </c>
      <c r="G94" s="78" t="s">
        <v>43</v>
      </c>
      <c r="H94" s="78" t="s">
        <v>111</v>
      </c>
      <c r="I94" s="37" t="s">
        <v>511</v>
      </c>
      <c r="J94" s="78" t="s">
        <v>103</v>
      </c>
      <c r="K94" s="78" t="s">
        <v>480</v>
      </c>
      <c r="L94" s="79" t="s">
        <v>30</v>
      </c>
      <c r="M94" s="78" t="s">
        <v>30</v>
      </c>
      <c r="N94" s="78" t="s">
        <v>30</v>
      </c>
      <c r="O94" s="37" t="s">
        <v>511</v>
      </c>
      <c r="P94" s="103">
        <v>1610</v>
      </c>
      <c r="Q94" s="38" t="s">
        <v>512</v>
      </c>
      <c r="R94" s="37" t="s">
        <v>513</v>
      </c>
      <c r="S94" s="53" t="s">
        <v>514</v>
      </c>
      <c r="T94" s="80">
        <v>0</v>
      </c>
      <c r="U94" s="81">
        <v>45292</v>
      </c>
      <c r="V94" s="81" t="s">
        <v>481</v>
      </c>
      <c r="W94" s="79" t="s">
        <v>31</v>
      </c>
      <c r="X94" s="78" t="s">
        <v>36</v>
      </c>
      <c r="Y94" s="79" t="s">
        <v>33</v>
      </c>
      <c r="Z94" s="153">
        <v>1427.95</v>
      </c>
      <c r="AA94" s="158" t="s">
        <v>708</v>
      </c>
      <c r="AB94" s="154" t="s">
        <v>499</v>
      </c>
      <c r="AC94" s="155" t="s">
        <v>30</v>
      </c>
      <c r="AD94" s="155" t="s">
        <v>30</v>
      </c>
      <c r="AE94" s="37"/>
      <c r="AF94" s="37" t="s">
        <v>509</v>
      </c>
      <c r="AG94" s="52" t="s">
        <v>510</v>
      </c>
    </row>
    <row r="95" spans="1:33" ht="90" x14ac:dyDescent="0.25">
      <c r="A95" s="142">
        <v>81</v>
      </c>
      <c r="B95" s="85" t="s">
        <v>479</v>
      </c>
      <c r="C95" s="90" t="s">
        <v>276</v>
      </c>
      <c r="D95" s="90" t="s">
        <v>277</v>
      </c>
      <c r="E95" s="85" t="s">
        <v>76</v>
      </c>
      <c r="F95" s="86" t="s">
        <v>64</v>
      </c>
      <c r="G95" s="85" t="s">
        <v>43</v>
      </c>
      <c r="H95" s="85" t="s">
        <v>111</v>
      </c>
      <c r="I95" s="43" t="s">
        <v>515</v>
      </c>
      <c r="J95" s="85" t="s">
        <v>103</v>
      </c>
      <c r="K95" s="85" t="s">
        <v>480</v>
      </c>
      <c r="L95" s="86" t="s">
        <v>30</v>
      </c>
      <c r="M95" s="85" t="s">
        <v>30</v>
      </c>
      <c r="N95" s="85" t="s">
        <v>30</v>
      </c>
      <c r="O95" s="43" t="s">
        <v>515</v>
      </c>
      <c r="P95" s="106">
        <v>1062</v>
      </c>
      <c r="Q95" s="46" t="s">
        <v>512</v>
      </c>
      <c r="R95" s="43" t="s">
        <v>516</v>
      </c>
      <c r="S95" s="45" t="s">
        <v>517</v>
      </c>
      <c r="T95" s="87">
        <v>0</v>
      </c>
      <c r="U95" s="88">
        <v>45292</v>
      </c>
      <c r="V95" s="88" t="s">
        <v>481</v>
      </c>
      <c r="W95" s="86" t="s">
        <v>31</v>
      </c>
      <c r="X95" s="85" t="s">
        <v>36</v>
      </c>
      <c r="Y95" s="86" t="s">
        <v>33</v>
      </c>
      <c r="Z95" s="115">
        <v>958.41</v>
      </c>
      <c r="AA95" s="163" t="s">
        <v>709</v>
      </c>
      <c r="AB95" s="109" t="s">
        <v>499</v>
      </c>
      <c r="AC95" s="114" t="s">
        <v>30</v>
      </c>
      <c r="AD95" s="114" t="s">
        <v>30</v>
      </c>
      <c r="AE95" s="43"/>
      <c r="AF95" s="43" t="s">
        <v>509</v>
      </c>
      <c r="AG95" s="110" t="s">
        <v>510</v>
      </c>
    </row>
    <row r="96" spans="1:33" ht="120" x14ac:dyDescent="0.25">
      <c r="A96" s="142">
        <v>82</v>
      </c>
      <c r="B96" s="78" t="s">
        <v>479</v>
      </c>
      <c r="C96" s="84" t="s">
        <v>276</v>
      </c>
      <c r="D96" s="84" t="s">
        <v>277</v>
      </c>
      <c r="E96" s="78" t="s">
        <v>76</v>
      </c>
      <c r="F96" s="79" t="s">
        <v>64</v>
      </c>
      <c r="G96" s="78" t="s">
        <v>43</v>
      </c>
      <c r="H96" s="78" t="s">
        <v>111</v>
      </c>
      <c r="I96" s="37" t="s">
        <v>518</v>
      </c>
      <c r="J96" s="78" t="s">
        <v>103</v>
      </c>
      <c r="K96" s="78" t="s">
        <v>480</v>
      </c>
      <c r="L96" s="79" t="s">
        <v>30</v>
      </c>
      <c r="M96" s="78" t="s">
        <v>30</v>
      </c>
      <c r="N96" s="78" t="s">
        <v>30</v>
      </c>
      <c r="O96" s="37" t="s">
        <v>518</v>
      </c>
      <c r="P96" s="116">
        <v>2.1499999999999998E-2</v>
      </c>
      <c r="Q96" s="38" t="s">
        <v>27</v>
      </c>
      <c r="R96" s="37" t="s">
        <v>519</v>
      </c>
      <c r="S96" s="37" t="s">
        <v>520</v>
      </c>
      <c r="T96" s="80">
        <v>0</v>
      </c>
      <c r="U96" s="81">
        <v>45292</v>
      </c>
      <c r="V96" s="81" t="s">
        <v>481</v>
      </c>
      <c r="W96" s="79" t="s">
        <v>264</v>
      </c>
      <c r="X96" s="78" t="s">
        <v>36</v>
      </c>
      <c r="Y96" s="79" t="s">
        <v>33</v>
      </c>
      <c r="Z96" s="117">
        <v>2.29E-2</v>
      </c>
      <c r="AA96" s="118" t="s">
        <v>710</v>
      </c>
      <c r="AB96" s="105" t="s">
        <v>499</v>
      </c>
      <c r="AC96" s="112" t="s">
        <v>30</v>
      </c>
      <c r="AD96" s="112" t="s">
        <v>30</v>
      </c>
      <c r="AE96" s="37"/>
      <c r="AF96" s="37" t="s">
        <v>521</v>
      </c>
      <c r="AG96" s="52" t="s">
        <v>522</v>
      </c>
    </row>
    <row r="97" spans="1:33" ht="195" x14ac:dyDescent="0.25">
      <c r="A97" s="142">
        <v>83</v>
      </c>
      <c r="B97" s="43" t="s">
        <v>479</v>
      </c>
      <c r="C97" s="90" t="s">
        <v>28</v>
      </c>
      <c r="D97" s="90" t="s">
        <v>194</v>
      </c>
      <c r="E97" s="85" t="s">
        <v>76</v>
      </c>
      <c r="F97" s="90" t="s">
        <v>60</v>
      </c>
      <c r="G97" s="85" t="s">
        <v>43</v>
      </c>
      <c r="H97" s="85" t="s">
        <v>111</v>
      </c>
      <c r="I97" s="43" t="s">
        <v>523</v>
      </c>
      <c r="J97" s="85" t="s">
        <v>103</v>
      </c>
      <c r="K97" s="85" t="s">
        <v>480</v>
      </c>
      <c r="L97" s="86" t="s">
        <v>30</v>
      </c>
      <c r="M97" s="85" t="s">
        <v>30</v>
      </c>
      <c r="N97" s="85" t="s">
        <v>30</v>
      </c>
      <c r="O97" s="43" t="s">
        <v>523</v>
      </c>
      <c r="P97" s="119">
        <v>11.23</v>
      </c>
      <c r="Q97" s="46" t="s">
        <v>524</v>
      </c>
      <c r="R97" s="43" t="s">
        <v>525</v>
      </c>
      <c r="S97" s="45" t="s">
        <v>526</v>
      </c>
      <c r="T97" s="87">
        <v>0</v>
      </c>
      <c r="U97" s="88">
        <v>45292</v>
      </c>
      <c r="V97" s="88" t="s">
        <v>481</v>
      </c>
      <c r="W97" s="86" t="s">
        <v>31</v>
      </c>
      <c r="X97" s="85" t="s">
        <v>36</v>
      </c>
      <c r="Y97" s="86" t="s">
        <v>33</v>
      </c>
      <c r="Z97" s="120">
        <v>8.15</v>
      </c>
      <c r="AA97" s="156" t="s">
        <v>711</v>
      </c>
      <c r="AB97" s="43" t="s">
        <v>527</v>
      </c>
      <c r="AC97" s="114" t="s">
        <v>30</v>
      </c>
      <c r="AD97" s="114" t="s">
        <v>30</v>
      </c>
      <c r="AE97" s="43"/>
      <c r="AF97" s="43" t="s">
        <v>662</v>
      </c>
      <c r="AG97" s="151" t="s">
        <v>663</v>
      </c>
    </row>
    <row r="98" spans="1:33" ht="225" x14ac:dyDescent="0.25">
      <c r="A98" s="142">
        <v>84</v>
      </c>
      <c r="B98" s="37" t="s">
        <v>479</v>
      </c>
      <c r="C98" s="92" t="s">
        <v>28</v>
      </c>
      <c r="D98" s="92" t="s">
        <v>194</v>
      </c>
      <c r="E98" s="78" t="s">
        <v>76</v>
      </c>
      <c r="F98" s="84" t="s">
        <v>60</v>
      </c>
      <c r="G98" s="78" t="s">
        <v>43</v>
      </c>
      <c r="H98" s="78" t="s">
        <v>111</v>
      </c>
      <c r="I98" s="37" t="s">
        <v>528</v>
      </c>
      <c r="J98" s="78" t="s">
        <v>103</v>
      </c>
      <c r="K98" s="78" t="s">
        <v>480</v>
      </c>
      <c r="L98" s="79" t="s">
        <v>30</v>
      </c>
      <c r="M98" s="78" t="s">
        <v>30</v>
      </c>
      <c r="N98" s="78" t="s">
        <v>30</v>
      </c>
      <c r="O98" s="37" t="s">
        <v>528</v>
      </c>
      <c r="P98" s="121">
        <v>2.93</v>
      </c>
      <c r="Q98" s="38" t="s">
        <v>524</v>
      </c>
      <c r="R98" s="37" t="s">
        <v>529</v>
      </c>
      <c r="S98" s="53" t="s">
        <v>530</v>
      </c>
      <c r="T98" s="80">
        <v>0</v>
      </c>
      <c r="U98" s="81">
        <v>45292</v>
      </c>
      <c r="V98" s="81" t="s">
        <v>481</v>
      </c>
      <c r="W98" s="79" t="s">
        <v>31</v>
      </c>
      <c r="X98" s="78" t="s">
        <v>36</v>
      </c>
      <c r="Y98" s="79" t="s">
        <v>33</v>
      </c>
      <c r="Z98" s="122">
        <v>2.91</v>
      </c>
      <c r="AA98" s="123" t="s">
        <v>712</v>
      </c>
      <c r="AB98" s="37" t="s">
        <v>531</v>
      </c>
      <c r="AC98" s="112" t="s">
        <v>30</v>
      </c>
      <c r="AD98" s="112" t="s">
        <v>30</v>
      </c>
      <c r="AE98" s="37"/>
      <c r="AF98" s="150" t="s">
        <v>662</v>
      </c>
      <c r="AG98" s="152" t="s">
        <v>663</v>
      </c>
    </row>
    <row r="99" spans="1:33" ht="120" x14ac:dyDescent="0.25">
      <c r="A99" s="142">
        <v>85</v>
      </c>
      <c r="B99" s="85" t="s">
        <v>479</v>
      </c>
      <c r="C99" s="91" t="s">
        <v>276</v>
      </c>
      <c r="D99" s="91" t="s">
        <v>194</v>
      </c>
      <c r="E99" s="85" t="s">
        <v>76</v>
      </c>
      <c r="F99" s="86" t="s">
        <v>64</v>
      </c>
      <c r="G99" s="85" t="s">
        <v>43</v>
      </c>
      <c r="H99" s="85" t="s">
        <v>111</v>
      </c>
      <c r="I99" s="43" t="s">
        <v>532</v>
      </c>
      <c r="J99" s="85" t="s">
        <v>103</v>
      </c>
      <c r="K99" s="85" t="s">
        <v>480</v>
      </c>
      <c r="L99" s="86" t="s">
        <v>30</v>
      </c>
      <c r="M99" s="85" t="s">
        <v>30</v>
      </c>
      <c r="N99" s="85" t="s">
        <v>30</v>
      </c>
      <c r="O99" s="43" t="s">
        <v>532</v>
      </c>
      <c r="P99" s="124">
        <v>1</v>
      </c>
      <c r="Q99" s="46" t="s">
        <v>27</v>
      </c>
      <c r="R99" s="43" t="s">
        <v>533</v>
      </c>
      <c r="S99" s="45" t="s">
        <v>534</v>
      </c>
      <c r="T99" s="87">
        <v>0</v>
      </c>
      <c r="U99" s="88">
        <v>45292</v>
      </c>
      <c r="V99" s="88" t="s">
        <v>481</v>
      </c>
      <c r="W99" s="86" t="s">
        <v>31</v>
      </c>
      <c r="X99" s="85" t="s">
        <v>36</v>
      </c>
      <c r="Y99" s="86" t="s">
        <v>33</v>
      </c>
      <c r="Z99" s="157">
        <v>0.90769999999999995</v>
      </c>
      <c r="AA99" s="43" t="s">
        <v>713</v>
      </c>
      <c r="AB99" s="125" t="s">
        <v>535</v>
      </c>
      <c r="AC99" s="114" t="s">
        <v>30</v>
      </c>
      <c r="AD99" s="114" t="s">
        <v>30</v>
      </c>
      <c r="AE99" s="43"/>
      <c r="AF99" s="43" t="s">
        <v>536</v>
      </c>
      <c r="AG99" s="110" t="s">
        <v>537</v>
      </c>
    </row>
    <row r="100" spans="1:33" ht="90" x14ac:dyDescent="0.25">
      <c r="A100" s="142">
        <v>86</v>
      </c>
      <c r="B100" s="37" t="s">
        <v>479</v>
      </c>
      <c r="C100" s="92" t="s">
        <v>28</v>
      </c>
      <c r="D100" s="92" t="s">
        <v>194</v>
      </c>
      <c r="E100" s="78" t="s">
        <v>76</v>
      </c>
      <c r="F100" s="84" t="s">
        <v>538</v>
      </c>
      <c r="G100" s="78" t="s">
        <v>43</v>
      </c>
      <c r="H100" s="78" t="s">
        <v>111</v>
      </c>
      <c r="I100" s="37" t="s">
        <v>539</v>
      </c>
      <c r="J100" s="78" t="s">
        <v>103</v>
      </c>
      <c r="K100" s="78" t="s">
        <v>480</v>
      </c>
      <c r="L100" s="79" t="s">
        <v>30</v>
      </c>
      <c r="M100" s="78" t="s">
        <v>30</v>
      </c>
      <c r="N100" s="78" t="s">
        <v>30</v>
      </c>
      <c r="O100" s="37" t="s">
        <v>539</v>
      </c>
      <c r="P100" s="126">
        <v>0.9</v>
      </c>
      <c r="Q100" s="38" t="s">
        <v>27</v>
      </c>
      <c r="R100" s="37" t="s">
        <v>540</v>
      </c>
      <c r="S100" s="37" t="s">
        <v>541</v>
      </c>
      <c r="T100" s="80">
        <v>0</v>
      </c>
      <c r="U100" s="81">
        <v>45292</v>
      </c>
      <c r="V100" s="81" t="s">
        <v>481</v>
      </c>
      <c r="W100" s="79" t="s">
        <v>31</v>
      </c>
      <c r="X100" s="78" t="s">
        <v>36</v>
      </c>
      <c r="Y100" s="79" t="s">
        <v>33</v>
      </c>
      <c r="Z100" s="127">
        <v>0.82</v>
      </c>
      <c r="AA100" s="37" t="s">
        <v>664</v>
      </c>
      <c r="AB100" s="128" t="s">
        <v>542</v>
      </c>
      <c r="AC100" s="112" t="s">
        <v>30</v>
      </c>
      <c r="AD100" s="112" t="s">
        <v>30</v>
      </c>
      <c r="AE100" s="37"/>
      <c r="AF100" s="37" t="s">
        <v>543</v>
      </c>
      <c r="AG100" s="52" t="s">
        <v>544</v>
      </c>
    </row>
    <row r="101" spans="1:33" ht="90" x14ac:dyDescent="0.25">
      <c r="A101" s="142">
        <v>87</v>
      </c>
      <c r="B101" s="85" t="s">
        <v>479</v>
      </c>
      <c r="C101" s="91" t="s">
        <v>28</v>
      </c>
      <c r="D101" s="91" t="s">
        <v>194</v>
      </c>
      <c r="E101" s="85" t="s">
        <v>76</v>
      </c>
      <c r="F101" s="90" t="s">
        <v>538</v>
      </c>
      <c r="G101" s="85" t="s">
        <v>43</v>
      </c>
      <c r="H101" s="85" t="s">
        <v>111</v>
      </c>
      <c r="I101" s="43" t="s">
        <v>545</v>
      </c>
      <c r="J101" s="85" t="s">
        <v>103</v>
      </c>
      <c r="K101" s="85" t="s">
        <v>480</v>
      </c>
      <c r="L101" s="86" t="s">
        <v>30</v>
      </c>
      <c r="M101" s="85" t="s">
        <v>30</v>
      </c>
      <c r="N101" s="85" t="s">
        <v>30</v>
      </c>
      <c r="O101" s="43" t="s">
        <v>545</v>
      </c>
      <c r="P101" s="74">
        <v>0.9</v>
      </c>
      <c r="Q101" s="46" t="s">
        <v>27</v>
      </c>
      <c r="R101" s="43" t="s">
        <v>546</v>
      </c>
      <c r="S101" s="45" t="s">
        <v>547</v>
      </c>
      <c r="T101" s="87">
        <v>0</v>
      </c>
      <c r="U101" s="88">
        <v>45292</v>
      </c>
      <c r="V101" s="88" t="s">
        <v>481</v>
      </c>
      <c r="W101" s="86" t="s">
        <v>31</v>
      </c>
      <c r="X101" s="85" t="s">
        <v>36</v>
      </c>
      <c r="Y101" s="86" t="s">
        <v>33</v>
      </c>
      <c r="Z101" s="129">
        <v>0.49330000000000002</v>
      </c>
      <c r="AA101" s="43" t="s">
        <v>714</v>
      </c>
      <c r="AB101" s="43" t="s">
        <v>542</v>
      </c>
      <c r="AC101" s="114" t="s">
        <v>30</v>
      </c>
      <c r="AD101" s="114" t="s">
        <v>30</v>
      </c>
      <c r="AE101" s="43"/>
      <c r="AF101" s="43" t="s">
        <v>543</v>
      </c>
      <c r="AG101" s="110" t="s">
        <v>544</v>
      </c>
    </row>
  </sheetData>
  <autoFilter ref="A1:AG101" xr:uid="{AAE2B553-81DA-48F5-A931-889EF1649B5C}"/>
  <mergeCells count="140">
    <mergeCell ref="AE25:AE26"/>
    <mergeCell ref="AE27:AE28"/>
    <mergeCell ref="AE29:AE30"/>
    <mergeCell ref="AE31:AE32"/>
    <mergeCell ref="AG48:AG49"/>
    <mergeCell ref="AG25:AG26"/>
    <mergeCell ref="AG27:AG28"/>
    <mergeCell ref="AG29:AG30"/>
    <mergeCell ref="AG31:AG32"/>
    <mergeCell ref="AG44:AG45"/>
    <mergeCell ref="AG46:AG47"/>
    <mergeCell ref="AF25:AF26"/>
    <mergeCell ref="AF27:AF28"/>
    <mergeCell ref="AF29:AF30"/>
    <mergeCell ref="AF31:AF32"/>
    <mergeCell ref="AF44:AF45"/>
    <mergeCell ref="AF46:AF47"/>
    <mergeCell ref="AF48:AF49"/>
    <mergeCell ref="Y25:Y26"/>
    <mergeCell ref="Y27:Y28"/>
    <mergeCell ref="Y29:Y30"/>
    <mergeCell ref="Y31:Y32"/>
    <mergeCell ref="Y44:Y45"/>
    <mergeCell ref="Y46:Y47"/>
    <mergeCell ref="Y48:Y49"/>
    <mergeCell ref="W29:W30"/>
    <mergeCell ref="W31:W32"/>
    <mergeCell ref="W44:W45"/>
    <mergeCell ref="W46:W47"/>
    <mergeCell ref="W48:W49"/>
    <mergeCell ref="X46:X47"/>
    <mergeCell ref="X48:X49"/>
    <mergeCell ref="X25:X26"/>
    <mergeCell ref="X27:X28"/>
    <mergeCell ref="X29:X30"/>
    <mergeCell ref="X31:X32"/>
    <mergeCell ref="X44:X45"/>
    <mergeCell ref="W25:W26"/>
    <mergeCell ref="W27:W28"/>
    <mergeCell ref="U48:U49"/>
    <mergeCell ref="V25:V26"/>
    <mergeCell ref="V27:V28"/>
    <mergeCell ref="V29:V30"/>
    <mergeCell ref="V31:V32"/>
    <mergeCell ref="V44:V45"/>
    <mergeCell ref="V46:V47"/>
    <mergeCell ref="V48:V49"/>
    <mergeCell ref="U25:U26"/>
    <mergeCell ref="U27:U28"/>
    <mergeCell ref="U29:U30"/>
    <mergeCell ref="U31:U32"/>
    <mergeCell ref="U44:U45"/>
    <mergeCell ref="U46:U47"/>
    <mergeCell ref="S25:S26"/>
    <mergeCell ref="S27:S28"/>
    <mergeCell ref="S29:S30"/>
    <mergeCell ref="S31:S32"/>
    <mergeCell ref="S44:S45"/>
    <mergeCell ref="S46:S47"/>
    <mergeCell ref="S48:S49"/>
    <mergeCell ref="R25:R26"/>
    <mergeCell ref="R27:R28"/>
    <mergeCell ref="R29:R30"/>
    <mergeCell ref="R31:R32"/>
    <mergeCell ref="R44:R45"/>
    <mergeCell ref="R46:R47"/>
    <mergeCell ref="Q25:Q26"/>
    <mergeCell ref="Q27:Q28"/>
    <mergeCell ref="Q29:Q30"/>
    <mergeCell ref="Q31:Q32"/>
    <mergeCell ref="Q44:Q45"/>
    <mergeCell ref="Q46:Q47"/>
    <mergeCell ref="Q48:Q49"/>
    <mergeCell ref="R48:R49"/>
    <mergeCell ref="O48:O49"/>
    <mergeCell ref="P25:P26"/>
    <mergeCell ref="P27:P28"/>
    <mergeCell ref="P29:P30"/>
    <mergeCell ref="P31:P32"/>
    <mergeCell ref="P44:P45"/>
    <mergeCell ref="P46:P47"/>
    <mergeCell ref="P48:P49"/>
    <mergeCell ref="O25:O26"/>
    <mergeCell ref="O27:O28"/>
    <mergeCell ref="O29:O30"/>
    <mergeCell ref="O31:O32"/>
    <mergeCell ref="O44:O45"/>
    <mergeCell ref="O46:O47"/>
    <mergeCell ref="O50:O51"/>
    <mergeCell ref="P50:P51"/>
    <mergeCell ref="Q50:Q51"/>
    <mergeCell ref="R50:R51"/>
    <mergeCell ref="S50:S51"/>
    <mergeCell ref="O52:O54"/>
    <mergeCell ref="P52:P54"/>
    <mergeCell ref="Q52:Q54"/>
    <mergeCell ref="R52:R54"/>
    <mergeCell ref="S52:S54"/>
    <mergeCell ref="O68:O69"/>
    <mergeCell ref="P68:P69"/>
    <mergeCell ref="Q68:Q69"/>
    <mergeCell ref="R68:R69"/>
    <mergeCell ref="S68:S69"/>
    <mergeCell ref="O63:O64"/>
    <mergeCell ref="P63:P64"/>
    <mergeCell ref="Q63:Q64"/>
    <mergeCell ref="R63:R64"/>
    <mergeCell ref="S63:S64"/>
    <mergeCell ref="M63:M64"/>
    <mergeCell ref="M57:M58"/>
    <mergeCell ref="O57:O58"/>
    <mergeCell ref="S57:S58"/>
    <mergeCell ref="R57:R58"/>
    <mergeCell ref="Q57:Q58"/>
    <mergeCell ref="P57:P58"/>
    <mergeCell ref="P59:P62"/>
    <mergeCell ref="Q59:Q62"/>
    <mergeCell ref="R59:R62"/>
    <mergeCell ref="S59:S62"/>
    <mergeCell ref="O59:O62"/>
    <mergeCell ref="Z25:Z26"/>
    <mergeCell ref="AC25:AC26"/>
    <mergeCell ref="AD25:AD26"/>
    <mergeCell ref="AC27:AC28"/>
    <mergeCell ref="AD27:AD28"/>
    <mergeCell ref="Z27:Z28"/>
    <mergeCell ref="Z29:Z30"/>
    <mergeCell ref="Z31:Z32"/>
    <mergeCell ref="AC29:AC30"/>
    <mergeCell ref="AD29:AD30"/>
    <mergeCell ref="AC31:AC32"/>
    <mergeCell ref="AD31:AD32"/>
    <mergeCell ref="AA25:AA26"/>
    <mergeCell ref="AA27:AA28"/>
    <mergeCell ref="AB27:AB28"/>
    <mergeCell ref="AA29:AA30"/>
    <mergeCell ref="AA31:AA32"/>
    <mergeCell ref="AB25:AB26"/>
    <mergeCell ref="AB29:AB30"/>
    <mergeCell ref="AB31:AB32"/>
  </mergeCells>
  <dataValidations disablePrompts="1" count="1">
    <dataValidation type="decimal" errorStyle="warning" allowBlank="1" showInputMessage="1" showErrorMessage="1" errorTitle="Solo ingresar números" error="Sólo infgresar números sin signos ni simbolos." promptTitle="Atención." prompt="En este campo solo ingresar números" sqref="P52 P50 P55:P68 P70 P17:P25 P86:P101 Z3 P2:P12 P27:P48" xr:uid="{C7F9D9D6-1A63-4D57-AC61-EF44E17ACE76}">
      <formula1>0</formula1>
      <formula2>9900000</formula2>
    </dataValidation>
  </dataValidations>
  <hyperlinks>
    <hyperlink ref="AG33" r:id="rId1" xr:uid="{BCCE6DD3-EB52-440F-AB8C-368363486B27}"/>
    <hyperlink ref="AG34" r:id="rId2" xr:uid="{99754A66-D3C3-4E59-84C1-9B446D51FF65}"/>
    <hyperlink ref="AG35" r:id="rId3" xr:uid="{23FE6014-815D-4804-B447-D09DEA3953C6}"/>
    <hyperlink ref="AG36" r:id="rId4" xr:uid="{DE600168-ABE8-43D4-A428-53F7F4AFE04E}"/>
    <hyperlink ref="AG83" r:id="rId5" xr:uid="{4D948D3D-F8D5-4DC2-BC27-500483EBFCCB}"/>
    <hyperlink ref="AG4" r:id="rId6" xr:uid="{A6B4CA2E-DD0E-4CD3-98AD-E2262D8D038B}"/>
    <hyperlink ref="AG8" r:id="rId7" xr:uid="{FF2AC587-DA54-43FB-A578-C03E65FAF22F}"/>
    <hyperlink ref="AG9" r:id="rId8" xr:uid="{5F020AFC-CDFE-4F3A-BD75-4AA2CCD91FA5}"/>
    <hyperlink ref="AG10" r:id="rId9" xr:uid="{5411BA85-1FE8-46A6-B737-C83B578698C9}"/>
    <hyperlink ref="AG57" r:id="rId10" xr:uid="{B6F944F6-E1D7-491C-B365-1C8CE200F2DF}"/>
    <hyperlink ref="AG58" r:id="rId11" xr:uid="{2AA1C57F-63E0-4080-AC27-CDFAE79E1718}"/>
    <hyperlink ref="AG59" r:id="rId12" xr:uid="{72820BD0-A370-45E1-B4AC-A9B9A31A7D25}"/>
    <hyperlink ref="AG60:AG62" r:id="rId13" display="eduardo.rodriguez@anh.gov.co" xr:uid="{75FD158B-BEF1-481D-AC5C-1A0784FDCD1F}"/>
    <hyperlink ref="AG63:AG64" r:id="rId14" display="eduardo.rodriguez@anh.gov.co" xr:uid="{3E861652-FD12-47EE-B8B5-416B87DE1894}"/>
    <hyperlink ref="AG65" r:id="rId15" xr:uid="{BE7DB7A6-643F-4E40-9850-5D09988CEFC7}"/>
    <hyperlink ref="AG66" r:id="rId16" xr:uid="{C8B1092F-DAFE-4AEB-8D3E-1B43BF756552}"/>
    <hyperlink ref="AG85" r:id="rId17" xr:uid="{6BBFBB71-9922-4108-9ECD-092BDCE552A3}"/>
    <hyperlink ref="AG84" r:id="rId18" xr:uid="{3759E8C7-2318-48B2-89B7-ED4255643979}"/>
    <hyperlink ref="AG37" r:id="rId19" xr:uid="{1B3C4B61-8B6E-471E-8A73-157243BAC4C5}"/>
    <hyperlink ref="AG38:AG39" r:id="rId20" display="marta.uribe@anh.gov.co" xr:uid="{6D1A78E6-3BF7-41D8-8138-75A8E7FEF019}"/>
    <hyperlink ref="AG42" r:id="rId21" xr:uid="{6F780221-A305-4049-A780-22391C042F4F}"/>
    <hyperlink ref="AG90" r:id="rId22" xr:uid="{C408EC3F-4F87-4B4C-98BB-0B9C3437012E}"/>
    <hyperlink ref="AG92" r:id="rId23" xr:uid="{86D97B10-304A-4BEC-B09E-FE033B4DF1FD}"/>
    <hyperlink ref="AG97" r:id="rId24" xr:uid="{FD703369-28FF-4846-80B9-DCCAC72D62FE}"/>
    <hyperlink ref="AG91" r:id="rId25" xr:uid="{F5084503-D03B-4EB6-A933-EA358203AFC3}"/>
    <hyperlink ref="AG93" r:id="rId26" xr:uid="{0C28E3B7-D8CF-4E78-96D1-BA967E4D97BE}"/>
    <hyperlink ref="AG94" r:id="rId27" xr:uid="{2B86F9F9-3AF9-4CB0-B490-512EE499315D}"/>
    <hyperlink ref="AG95" r:id="rId28" xr:uid="{4BB76D73-D443-4E71-8172-2AE429134B5E}"/>
    <hyperlink ref="AG2" r:id="rId29" xr:uid="{EFE1042C-DF77-4662-91FB-12AB7223871F}"/>
    <hyperlink ref="AG5" r:id="rId30" xr:uid="{785C3885-ACE2-4B5A-8192-40A81AB83418}"/>
    <hyperlink ref="AG44" r:id="rId31" xr:uid="{FDB58B48-FD76-40F1-9572-F4E856D03190}"/>
    <hyperlink ref="AG48" r:id="rId32" xr:uid="{D191EDCB-FD42-40B4-B23D-FA46B2F32241}"/>
    <hyperlink ref="AG46" r:id="rId33" xr:uid="{30242C6B-7E7A-4FA7-A50F-14DD55315359}"/>
    <hyperlink ref="AG50" r:id="rId34" xr:uid="{7296D510-EB67-436D-83ED-B2AE23D519F5}"/>
    <hyperlink ref="AG51" r:id="rId35" xr:uid="{74A5A4A7-222F-4000-82B7-3B1004A03D4B}"/>
    <hyperlink ref="AG52" r:id="rId36" xr:uid="{0B7629FA-4253-404A-B157-F1C557CEEA87}"/>
    <hyperlink ref="AG53" r:id="rId37" xr:uid="{024155BD-6C7F-4449-AFD5-66D97293CE31}"/>
    <hyperlink ref="AG54" r:id="rId38" xr:uid="{0018A20D-3E97-4117-85E3-76EED7F56503}"/>
    <hyperlink ref="AG55" r:id="rId39" xr:uid="{A952930C-7BA7-41A3-9805-5770FE0BAA38}"/>
    <hyperlink ref="AG56" r:id="rId40" xr:uid="{29883C76-E37C-44A8-B96A-E47F76CC8A6D}"/>
    <hyperlink ref="AG6" r:id="rId41" xr:uid="{06742AD1-DC24-4D22-9157-657B620A8144}"/>
    <hyperlink ref="AG7" r:id="rId42" xr:uid="{5B6318E1-C021-4F52-81B3-A30CB774B2A1}"/>
    <hyperlink ref="AB4" r:id="rId43" xr:uid="{0B9B4764-6AEC-4865-AF19-C8F99E817500}"/>
    <hyperlink ref="AG3" r:id="rId44" xr:uid="{321BA635-CAEE-4157-8CAD-B73BD28A5B8C}"/>
    <hyperlink ref="AG67" r:id="rId45" xr:uid="{CB1DF7D4-FEB1-44EF-A8DF-A9086100CAD4}"/>
    <hyperlink ref="AG68" r:id="rId46" xr:uid="{0654B164-EA37-4599-B5A5-BC96C2DA840A}"/>
    <hyperlink ref="AG69" r:id="rId47" xr:uid="{9AF54FC1-E6D8-467B-80AB-9F3B69A7E57C}"/>
    <hyperlink ref="AG70" r:id="rId48" xr:uid="{D3A3D6ED-768F-4716-9A7A-94F25D9F4652}"/>
    <hyperlink ref="AG71" r:id="rId49" xr:uid="{93FF6864-4445-4CB4-B7AA-D2A967A512E7}"/>
    <hyperlink ref="AG72" r:id="rId50" xr:uid="{293DF24E-BE9A-4EFD-A50E-A2A49AC492C2}"/>
    <hyperlink ref="AG73" r:id="rId51" xr:uid="{17A225C2-CAE9-4294-839C-3E6B24442431}"/>
    <hyperlink ref="AG74" r:id="rId52" xr:uid="{2B11C4D2-5839-42C2-AE82-1DF35B709781}"/>
    <hyperlink ref="AG75" r:id="rId53" xr:uid="{351D8CD7-01BF-4646-AC1B-F9AD115C7A9B}"/>
    <hyperlink ref="AG76" r:id="rId54" xr:uid="{137B1F0F-576F-4443-A45E-B29C18CD1720}"/>
    <hyperlink ref="AG77" r:id="rId55" xr:uid="{98517C8C-0945-4184-8BCE-0E8AE75C08D9}"/>
    <hyperlink ref="AG78" r:id="rId56" xr:uid="{58297121-30CC-4A16-BFB0-1DF025862359}"/>
    <hyperlink ref="AG79" r:id="rId57" xr:uid="{B9E58F51-99D5-4871-A77E-BD97D3008225}"/>
    <hyperlink ref="AG80" r:id="rId58" xr:uid="{0658FAE0-123A-46BD-BDB7-F7584A15034D}"/>
    <hyperlink ref="AG81" r:id="rId59" xr:uid="{E5C7A695-001D-4B16-89EB-82D3D9B8F22D}"/>
    <hyperlink ref="AG82" r:id="rId60" xr:uid="{D2A624E9-B2D3-46DC-A7CF-83624936C045}"/>
    <hyperlink ref="AG86" r:id="rId61" xr:uid="{0548E100-8728-4BFB-B371-0E27D8C2D28C}"/>
    <hyperlink ref="AG25" r:id="rId62" xr:uid="{858990F7-C1A0-4A81-A634-98AE9B206242}"/>
    <hyperlink ref="AG27" r:id="rId63" xr:uid="{C2960AA3-BEC6-490F-A0E9-AC3CF53A7EE6}"/>
    <hyperlink ref="AG29" r:id="rId64" xr:uid="{E72DFBD9-32DE-43EF-B417-8F1205EC71AF}"/>
    <hyperlink ref="AG31" r:id="rId65" xr:uid="{9AEBB9B5-2DF7-42B6-B801-0B269878E4FB}"/>
    <hyperlink ref="AG98" r:id="rId66" xr:uid="{1AB13413-FCC6-4294-8DD1-DBF3FCA9AC7E}"/>
  </hyperlinks>
  <pageMargins left="0.7" right="0.7" top="0.75" bottom="0.75" header="0.3" footer="0.3"/>
  <pageSetup orientation="portrait" r:id="rId67"/>
  <drawing r:id="rId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883E-6B75-4340-A868-D2638E94B7FA}">
  <sheetPr filterMode="1"/>
  <dimension ref="A1:F88"/>
  <sheetViews>
    <sheetView workbookViewId="0">
      <selection activeCell="C91" sqref="C91"/>
    </sheetView>
  </sheetViews>
  <sheetFormatPr baseColWidth="10" defaultRowHeight="15" x14ac:dyDescent="0.25"/>
  <cols>
    <col min="1" max="1" width="16" style="32" bestFit="1" customWidth="1"/>
    <col min="2" max="2" width="18.85546875" style="32" bestFit="1" customWidth="1"/>
    <col min="3" max="3" width="16" style="32" bestFit="1" customWidth="1"/>
    <col min="4" max="4" width="18.42578125" style="32" bestFit="1" customWidth="1"/>
  </cols>
  <sheetData>
    <row r="1" spans="1:6" x14ac:dyDescent="0.25">
      <c r="A1" s="32" t="s">
        <v>185</v>
      </c>
      <c r="B1" s="32" t="s">
        <v>186</v>
      </c>
      <c r="C1" s="32" t="s">
        <v>187</v>
      </c>
      <c r="D1" s="32" t="s">
        <v>188</v>
      </c>
      <c r="E1" s="32" t="s">
        <v>189</v>
      </c>
      <c r="F1" s="32" t="s">
        <v>190</v>
      </c>
    </row>
    <row r="2" spans="1:6" hidden="1" x14ac:dyDescent="0.25">
      <c r="A2" s="32">
        <v>0</v>
      </c>
      <c r="B2" s="32" t="s">
        <v>30</v>
      </c>
      <c r="C2" s="32">
        <v>0</v>
      </c>
      <c r="D2" s="32" t="s">
        <v>30</v>
      </c>
      <c r="E2" t="str">
        <f>IF(A2=C2,"CORRECTO","ERROR")</f>
        <v>CORRECTO</v>
      </c>
      <c r="F2" t="str">
        <f>IF(B2&lt;=D2,"CORRECTO","ERROR")</f>
        <v>CORRECTO</v>
      </c>
    </row>
    <row r="3" spans="1:6" hidden="1" x14ac:dyDescent="0.25">
      <c r="A3" s="32">
        <v>69000000</v>
      </c>
      <c r="B3" s="32" t="s">
        <v>30</v>
      </c>
      <c r="C3" s="32">
        <v>69000000</v>
      </c>
      <c r="D3" s="32" t="s">
        <v>30</v>
      </c>
      <c r="E3" t="str">
        <f t="shared" ref="E3:E66" si="0">IF(A3=C3,"CORRECTO","ERROR")</f>
        <v>CORRECTO</v>
      </c>
      <c r="F3" t="str">
        <f t="shared" ref="F3:F66" si="1">IF(B3&lt;=D3,"CORRECTO","ERROR")</f>
        <v>CORRECTO</v>
      </c>
    </row>
    <row r="4" spans="1:6" hidden="1" x14ac:dyDescent="0.25">
      <c r="A4" s="32">
        <v>24000000</v>
      </c>
      <c r="B4" s="32" t="s">
        <v>30</v>
      </c>
      <c r="C4" s="32">
        <v>24000000</v>
      </c>
      <c r="D4" s="32" t="s">
        <v>30</v>
      </c>
      <c r="E4" t="str">
        <f t="shared" si="0"/>
        <v>CORRECTO</v>
      </c>
      <c r="F4" t="str">
        <f t="shared" si="1"/>
        <v>CORRECTO</v>
      </c>
    </row>
    <row r="5" spans="1:6" hidden="1" x14ac:dyDescent="0.25">
      <c r="A5" s="32">
        <v>0</v>
      </c>
      <c r="B5" s="32" t="s">
        <v>30</v>
      </c>
      <c r="C5" s="32">
        <v>0</v>
      </c>
      <c r="D5" s="32" t="s">
        <v>30</v>
      </c>
      <c r="E5" t="str">
        <f t="shared" si="0"/>
        <v>CORRECTO</v>
      </c>
      <c r="F5" t="str">
        <f t="shared" si="1"/>
        <v>CORRECTO</v>
      </c>
    </row>
    <row r="6" spans="1:6" hidden="1" x14ac:dyDescent="0.25">
      <c r="A6" s="32">
        <v>24000000</v>
      </c>
      <c r="B6" s="32" t="s">
        <v>30</v>
      </c>
      <c r="C6" s="32">
        <v>24000000</v>
      </c>
      <c r="D6" s="32" t="s">
        <v>30</v>
      </c>
      <c r="E6" t="str">
        <f t="shared" si="0"/>
        <v>CORRECTO</v>
      </c>
      <c r="F6" t="str">
        <f t="shared" si="1"/>
        <v>CORRECTO</v>
      </c>
    </row>
    <row r="7" spans="1:6" hidden="1" x14ac:dyDescent="0.25">
      <c r="A7" s="32">
        <v>11803758</v>
      </c>
      <c r="B7" s="32">
        <v>4000163</v>
      </c>
      <c r="C7" s="32">
        <v>11803758</v>
      </c>
      <c r="D7" s="32">
        <v>4000163</v>
      </c>
      <c r="E7" t="str">
        <f t="shared" si="0"/>
        <v>CORRECTO</v>
      </c>
      <c r="F7" t="str">
        <f t="shared" si="1"/>
        <v>CORRECTO</v>
      </c>
    </row>
    <row r="8" spans="1:6" hidden="1" x14ac:dyDescent="0.25">
      <c r="A8" s="32">
        <v>11803758</v>
      </c>
      <c r="B8" s="32">
        <v>4000163</v>
      </c>
      <c r="C8" s="32">
        <v>11803758</v>
      </c>
      <c r="D8" s="32">
        <v>4000163</v>
      </c>
      <c r="E8" t="str">
        <f t="shared" si="0"/>
        <v>CORRECTO</v>
      </c>
      <c r="F8" t="str">
        <f t="shared" si="1"/>
        <v>CORRECTO</v>
      </c>
    </row>
    <row r="9" spans="1:6" hidden="1" x14ac:dyDescent="0.25">
      <c r="A9" s="32">
        <v>11803758</v>
      </c>
      <c r="B9" s="32">
        <v>4000163</v>
      </c>
      <c r="C9" s="32">
        <v>11803758</v>
      </c>
      <c r="D9" s="32">
        <v>4000163</v>
      </c>
      <c r="E9" t="str">
        <f t="shared" si="0"/>
        <v>CORRECTO</v>
      </c>
      <c r="F9" t="str">
        <f t="shared" si="1"/>
        <v>CORRECTO</v>
      </c>
    </row>
    <row r="10" spans="1:6" hidden="1" x14ac:dyDescent="0.25">
      <c r="A10" s="32">
        <v>11803758</v>
      </c>
      <c r="B10" s="32">
        <v>4000163</v>
      </c>
      <c r="C10" s="32">
        <v>11803758</v>
      </c>
      <c r="D10" s="32">
        <v>4000163</v>
      </c>
      <c r="E10" t="str">
        <f t="shared" si="0"/>
        <v>CORRECTO</v>
      </c>
      <c r="F10" t="str">
        <f t="shared" si="1"/>
        <v>CORRECTO</v>
      </c>
    </row>
    <row r="11" spans="1:6" hidden="1" x14ac:dyDescent="0.25">
      <c r="A11" s="32">
        <v>0</v>
      </c>
      <c r="B11" s="32" t="s">
        <v>30</v>
      </c>
      <c r="C11" s="32">
        <v>0</v>
      </c>
      <c r="D11" s="32" t="s">
        <v>30</v>
      </c>
      <c r="E11" t="str">
        <f t="shared" si="0"/>
        <v>CORRECTO</v>
      </c>
      <c r="F11" t="str">
        <f t="shared" si="1"/>
        <v>CORRECTO</v>
      </c>
    </row>
    <row r="12" spans="1:6" hidden="1" x14ac:dyDescent="0.25">
      <c r="A12" s="32">
        <v>0</v>
      </c>
      <c r="B12" s="32" t="s">
        <v>30</v>
      </c>
      <c r="C12" s="32">
        <v>0</v>
      </c>
      <c r="D12" s="32" t="s">
        <v>30</v>
      </c>
      <c r="E12" t="str">
        <f t="shared" si="0"/>
        <v>CORRECTO</v>
      </c>
      <c r="F12" t="str">
        <f t="shared" si="1"/>
        <v>CORRECTO</v>
      </c>
    </row>
    <row r="13" spans="1:6" hidden="1" x14ac:dyDescent="0.25">
      <c r="A13" s="32">
        <v>0</v>
      </c>
      <c r="B13" s="32" t="s">
        <v>30</v>
      </c>
      <c r="C13" s="32">
        <v>0</v>
      </c>
      <c r="D13" s="32" t="s">
        <v>30</v>
      </c>
      <c r="E13" t="str">
        <f t="shared" si="0"/>
        <v>CORRECTO</v>
      </c>
      <c r="F13" t="str">
        <f t="shared" si="1"/>
        <v>CORRECTO</v>
      </c>
    </row>
    <row r="14" spans="1:6" hidden="1" x14ac:dyDescent="0.25">
      <c r="A14" s="32">
        <v>280000000</v>
      </c>
      <c r="B14" s="32">
        <v>0</v>
      </c>
      <c r="C14" s="32">
        <v>280000000</v>
      </c>
      <c r="D14" s="32">
        <v>0</v>
      </c>
      <c r="E14" t="str">
        <f t="shared" si="0"/>
        <v>CORRECTO</v>
      </c>
      <c r="F14" t="str">
        <f t="shared" si="1"/>
        <v>CORRECTO</v>
      </c>
    </row>
    <row r="15" spans="1:6" hidden="1" x14ac:dyDescent="0.25">
      <c r="A15" s="32">
        <v>790000000</v>
      </c>
      <c r="B15" s="32">
        <v>0</v>
      </c>
      <c r="C15" s="32">
        <v>790000000</v>
      </c>
      <c r="D15" s="32">
        <v>0</v>
      </c>
      <c r="E15" t="str">
        <f t="shared" si="0"/>
        <v>CORRECTO</v>
      </c>
      <c r="F15" t="str">
        <f t="shared" si="1"/>
        <v>CORRECTO</v>
      </c>
    </row>
    <row r="16" spans="1:6" hidden="1" x14ac:dyDescent="0.25">
      <c r="A16" s="32">
        <v>980000000</v>
      </c>
      <c r="B16" s="32">
        <v>0</v>
      </c>
      <c r="C16" s="32">
        <v>980000000</v>
      </c>
      <c r="D16" s="32">
        <v>0</v>
      </c>
      <c r="E16" t="str">
        <f t="shared" si="0"/>
        <v>CORRECTO</v>
      </c>
      <c r="F16" t="str">
        <f t="shared" si="1"/>
        <v>CORRECTO</v>
      </c>
    </row>
    <row r="17" spans="1:6" hidden="1" x14ac:dyDescent="0.25">
      <c r="A17" s="32">
        <v>2581000000</v>
      </c>
      <c r="B17" s="32">
        <v>469453672</v>
      </c>
      <c r="C17" s="32">
        <v>2581000000</v>
      </c>
      <c r="D17" s="32">
        <v>469453672</v>
      </c>
      <c r="E17" t="str">
        <f t="shared" si="0"/>
        <v>CORRECTO</v>
      </c>
      <c r="F17" t="str">
        <f t="shared" si="1"/>
        <v>CORRECTO</v>
      </c>
    </row>
    <row r="18" spans="1:6" hidden="1" x14ac:dyDescent="0.25">
      <c r="A18" s="32">
        <v>56423850</v>
      </c>
      <c r="B18" s="32">
        <v>3197352</v>
      </c>
      <c r="C18" s="32">
        <v>56423850</v>
      </c>
      <c r="D18" s="32">
        <v>3197352</v>
      </c>
      <c r="E18" t="str">
        <f t="shared" si="0"/>
        <v>CORRECTO</v>
      </c>
      <c r="F18" t="str">
        <f t="shared" si="1"/>
        <v>CORRECTO</v>
      </c>
    </row>
    <row r="19" spans="1:6" hidden="1" x14ac:dyDescent="0.25">
      <c r="A19" s="32">
        <v>1070000000</v>
      </c>
      <c r="B19" s="32">
        <v>1070000000</v>
      </c>
      <c r="C19" s="32">
        <v>1070000000</v>
      </c>
      <c r="D19" s="32">
        <v>1070000000</v>
      </c>
      <c r="E19" t="str">
        <f t="shared" si="0"/>
        <v>CORRECTO</v>
      </c>
      <c r="F19" t="str">
        <f t="shared" si="1"/>
        <v>CORRECTO</v>
      </c>
    </row>
    <row r="20" spans="1:6" hidden="1" x14ac:dyDescent="0.25">
      <c r="A20" s="32">
        <v>103584660000</v>
      </c>
      <c r="B20" s="32">
        <v>34148226195.150002</v>
      </c>
      <c r="C20" s="32">
        <v>103584660000</v>
      </c>
      <c r="D20" s="32">
        <v>34148226195.150002</v>
      </c>
      <c r="E20" t="str">
        <f t="shared" si="0"/>
        <v>CORRECTO</v>
      </c>
      <c r="F20" t="str">
        <f t="shared" si="1"/>
        <v>CORRECTO</v>
      </c>
    </row>
    <row r="21" spans="1:6" hidden="1" x14ac:dyDescent="0.25">
      <c r="A21" s="32" t="s">
        <v>30</v>
      </c>
      <c r="B21" s="32" t="s">
        <v>30</v>
      </c>
      <c r="C21" s="32" t="s">
        <v>30</v>
      </c>
      <c r="D21" s="32" t="s">
        <v>30</v>
      </c>
      <c r="E21" t="str">
        <f t="shared" si="0"/>
        <v>CORRECTO</v>
      </c>
      <c r="F21" t="str">
        <f t="shared" si="1"/>
        <v>CORRECTO</v>
      </c>
    </row>
    <row r="22" spans="1:6" hidden="1" x14ac:dyDescent="0.25">
      <c r="A22" s="32">
        <v>0</v>
      </c>
      <c r="B22" s="32">
        <v>0</v>
      </c>
      <c r="C22" s="32">
        <v>0</v>
      </c>
      <c r="D22" s="32">
        <v>0</v>
      </c>
      <c r="E22" t="str">
        <f t="shared" si="0"/>
        <v>CORRECTO</v>
      </c>
      <c r="F22" t="str">
        <f t="shared" si="1"/>
        <v>CORRECTO</v>
      </c>
    </row>
    <row r="23" spans="1:6" x14ac:dyDescent="0.25">
      <c r="A23" s="32">
        <v>1259938660</v>
      </c>
      <c r="B23" s="32">
        <v>11273166379</v>
      </c>
      <c r="C23" s="32">
        <v>1259938660</v>
      </c>
      <c r="D23" s="32">
        <v>0</v>
      </c>
      <c r="E23" t="str">
        <f t="shared" si="0"/>
        <v>CORRECTO</v>
      </c>
      <c r="F23" t="str">
        <f t="shared" si="1"/>
        <v>ERROR</v>
      </c>
    </row>
    <row r="24" spans="1:6" x14ac:dyDescent="0.25">
      <c r="A24" s="32">
        <v>142517377</v>
      </c>
      <c r="B24" s="32">
        <v>4959243</v>
      </c>
      <c r="C24" s="32">
        <v>142517377</v>
      </c>
      <c r="D24" s="32">
        <v>0</v>
      </c>
      <c r="E24" t="str">
        <f t="shared" si="0"/>
        <v>CORRECTO</v>
      </c>
      <c r="F24" t="str">
        <f t="shared" si="1"/>
        <v>ERROR</v>
      </c>
    </row>
    <row r="25" spans="1:6" hidden="1" x14ac:dyDescent="0.25">
      <c r="A25" s="32">
        <v>549342316</v>
      </c>
      <c r="B25" s="32">
        <v>0</v>
      </c>
      <c r="C25" s="32">
        <v>549342316</v>
      </c>
      <c r="D25" s="32">
        <v>0</v>
      </c>
      <c r="E25" t="str">
        <f t="shared" si="0"/>
        <v>CORRECTO</v>
      </c>
      <c r="F25" t="str">
        <f t="shared" si="1"/>
        <v>CORRECTO</v>
      </c>
    </row>
    <row r="26" spans="1:6" hidden="1" x14ac:dyDescent="0.25">
      <c r="A26" s="32">
        <v>487605455</v>
      </c>
      <c r="B26" s="32">
        <v>0</v>
      </c>
      <c r="C26" s="32">
        <v>487605455</v>
      </c>
      <c r="D26" s="32">
        <v>0</v>
      </c>
      <c r="E26" t="str">
        <f t="shared" si="0"/>
        <v>CORRECTO</v>
      </c>
      <c r="F26" t="str">
        <f t="shared" si="1"/>
        <v>CORRECTO</v>
      </c>
    </row>
    <row r="27" spans="1:6" hidden="1" x14ac:dyDescent="0.25">
      <c r="A27" s="32">
        <v>0</v>
      </c>
      <c r="B27" s="32">
        <v>14892004879</v>
      </c>
      <c r="C27" s="32">
        <v>0</v>
      </c>
      <c r="D27" s="32">
        <v>17730945048</v>
      </c>
      <c r="E27" t="str">
        <f t="shared" si="0"/>
        <v>CORRECTO</v>
      </c>
      <c r="F27" t="str">
        <f t="shared" si="1"/>
        <v>CORRECTO</v>
      </c>
    </row>
    <row r="28" spans="1:6" hidden="1" x14ac:dyDescent="0.25">
      <c r="A28" s="32">
        <v>0</v>
      </c>
      <c r="B28" s="32" t="s">
        <v>131</v>
      </c>
      <c r="C28" s="32">
        <v>0</v>
      </c>
      <c r="D28" s="32" t="s">
        <v>131</v>
      </c>
      <c r="E28" t="str">
        <f t="shared" si="0"/>
        <v>CORRECTO</v>
      </c>
      <c r="F28" t="str">
        <f t="shared" si="1"/>
        <v>CORRECTO</v>
      </c>
    </row>
    <row r="29" spans="1:6" hidden="1" x14ac:dyDescent="0.25">
      <c r="A29" s="32" t="s">
        <v>131</v>
      </c>
      <c r="B29" s="32" t="s">
        <v>131</v>
      </c>
      <c r="C29" s="32" t="s">
        <v>131</v>
      </c>
      <c r="D29" s="32" t="s">
        <v>131</v>
      </c>
      <c r="E29" t="str">
        <f t="shared" si="0"/>
        <v>CORRECTO</v>
      </c>
      <c r="F29" t="str">
        <f t="shared" si="1"/>
        <v>CORRECTO</v>
      </c>
    </row>
    <row r="30" spans="1:6" hidden="1" x14ac:dyDescent="0.25">
      <c r="A30" s="32">
        <v>0</v>
      </c>
      <c r="B30" s="32">
        <v>0</v>
      </c>
      <c r="C30" s="32">
        <v>0</v>
      </c>
      <c r="D30" s="32">
        <v>0</v>
      </c>
      <c r="E30" t="str">
        <f t="shared" si="0"/>
        <v>CORRECTO</v>
      </c>
      <c r="F30" t="str">
        <f t="shared" si="1"/>
        <v>CORRECTO</v>
      </c>
    </row>
    <row r="31" spans="1:6" hidden="1" x14ac:dyDescent="0.25">
      <c r="A31" s="32">
        <v>640479988</v>
      </c>
      <c r="B31" s="32">
        <v>136311646.84999999</v>
      </c>
      <c r="C31" s="32">
        <v>640479988</v>
      </c>
      <c r="D31" s="32">
        <v>136311646.84999999</v>
      </c>
      <c r="E31" t="str">
        <f t="shared" si="0"/>
        <v>CORRECTO</v>
      </c>
      <c r="F31" t="str">
        <f t="shared" si="1"/>
        <v>CORRECTO</v>
      </c>
    </row>
    <row r="32" spans="1:6" hidden="1" x14ac:dyDescent="0.25">
      <c r="A32" s="32">
        <v>15000000000</v>
      </c>
      <c r="B32" s="32">
        <v>4500000000</v>
      </c>
      <c r="C32" s="32">
        <v>15000000000</v>
      </c>
      <c r="D32" s="32">
        <v>4500000000</v>
      </c>
      <c r="E32" t="str">
        <f t="shared" si="0"/>
        <v>CORRECTO</v>
      </c>
      <c r="F32" t="str">
        <f t="shared" si="1"/>
        <v>CORRECTO</v>
      </c>
    </row>
    <row r="33" spans="1:6" hidden="1" x14ac:dyDescent="0.25">
      <c r="A33" s="32">
        <v>2500000000</v>
      </c>
      <c r="B33" s="32">
        <v>950000000</v>
      </c>
      <c r="C33" s="32">
        <v>2500000000</v>
      </c>
      <c r="D33" s="32">
        <v>950000000</v>
      </c>
      <c r="E33" t="str">
        <f t="shared" si="0"/>
        <v>CORRECTO</v>
      </c>
      <c r="F33" t="str">
        <f t="shared" si="1"/>
        <v>CORRECTO</v>
      </c>
    </row>
    <row r="34" spans="1:6" hidden="1" x14ac:dyDescent="0.25">
      <c r="A34" s="32">
        <v>2500000000</v>
      </c>
      <c r="B34" s="32">
        <v>750000000</v>
      </c>
      <c r="C34" s="32">
        <v>2500000000</v>
      </c>
      <c r="D34" s="32">
        <v>750000000</v>
      </c>
      <c r="E34" t="str">
        <f t="shared" si="0"/>
        <v>CORRECTO</v>
      </c>
      <c r="F34" t="str">
        <f t="shared" si="1"/>
        <v>CORRECTO</v>
      </c>
    </row>
    <row r="35" spans="1:6" hidden="1" x14ac:dyDescent="0.25">
      <c r="A35" s="32">
        <v>20000000000</v>
      </c>
      <c r="B35" s="32">
        <v>6000000000</v>
      </c>
      <c r="C35" s="32">
        <v>20000000000</v>
      </c>
      <c r="D35" s="32">
        <v>6000000000</v>
      </c>
      <c r="E35" t="str">
        <f t="shared" si="0"/>
        <v>CORRECTO</v>
      </c>
      <c r="F35" t="str">
        <f t="shared" si="1"/>
        <v>CORRECTO</v>
      </c>
    </row>
    <row r="36" spans="1:6" hidden="1" x14ac:dyDescent="0.25">
      <c r="A36" s="32">
        <v>1608060160.5</v>
      </c>
      <c r="B36" s="32">
        <v>363397369.64999998</v>
      </c>
      <c r="C36" s="32">
        <v>1608060160.5</v>
      </c>
      <c r="D36" s="32">
        <v>599650117.78199995</v>
      </c>
      <c r="E36" t="str">
        <f t="shared" si="0"/>
        <v>CORRECTO</v>
      </c>
      <c r="F36" t="str">
        <f t="shared" si="1"/>
        <v>CORRECTO</v>
      </c>
    </row>
    <row r="37" spans="1:6" hidden="1" x14ac:dyDescent="0.25">
      <c r="A37" s="32">
        <v>1091211010.5</v>
      </c>
      <c r="B37" s="32">
        <v>181698684.82499999</v>
      </c>
      <c r="C37" s="32">
        <v>1091211010.5</v>
      </c>
      <c r="D37" s="32">
        <v>299825058.89099997</v>
      </c>
      <c r="E37" t="str">
        <f t="shared" si="0"/>
        <v>CORRECTO</v>
      </c>
      <c r="F37" t="str">
        <f t="shared" si="1"/>
        <v>CORRECTO</v>
      </c>
    </row>
    <row r="38" spans="1:6" hidden="1" x14ac:dyDescent="0.25">
      <c r="A38" s="32" t="s">
        <v>133</v>
      </c>
      <c r="B38" s="32" t="s">
        <v>133</v>
      </c>
      <c r="C38" s="32" t="s">
        <v>133</v>
      </c>
      <c r="D38" s="32" t="s">
        <v>133</v>
      </c>
      <c r="E38" t="str">
        <f t="shared" si="0"/>
        <v>CORRECTO</v>
      </c>
      <c r="F38" t="str">
        <f t="shared" si="1"/>
        <v>CORRECTO</v>
      </c>
    </row>
    <row r="39" spans="1:6" hidden="1" x14ac:dyDescent="0.25">
      <c r="A39" s="32">
        <v>40000000000</v>
      </c>
      <c r="B39" s="32">
        <v>60566228.275000006</v>
      </c>
      <c r="C39" s="32">
        <v>40000000000</v>
      </c>
      <c r="D39" s="32">
        <v>99941686.297000006</v>
      </c>
      <c r="E39" t="str">
        <f t="shared" si="0"/>
        <v>CORRECTO</v>
      </c>
      <c r="F39" t="str">
        <f t="shared" si="1"/>
        <v>CORRECTO</v>
      </c>
    </row>
    <row r="40" spans="1:6" hidden="1" x14ac:dyDescent="0.25">
      <c r="A40" s="32">
        <v>1522540611</v>
      </c>
      <c r="B40" s="32">
        <v>132101459.83999999</v>
      </c>
      <c r="C40" s="32">
        <v>1522540611</v>
      </c>
      <c r="D40" s="32">
        <v>274205917</v>
      </c>
      <c r="E40" t="str">
        <f t="shared" si="0"/>
        <v>CORRECTO</v>
      </c>
      <c r="F40" t="str">
        <f t="shared" si="1"/>
        <v>CORRECTO</v>
      </c>
    </row>
    <row r="41" spans="1:6" hidden="1" x14ac:dyDescent="0.25">
      <c r="A41" s="32">
        <v>1073206119</v>
      </c>
      <c r="B41" s="32">
        <v>170072015.28</v>
      </c>
      <c r="C41" s="32">
        <v>1073206119</v>
      </c>
      <c r="D41" s="32">
        <v>254853243.47999999</v>
      </c>
      <c r="E41" t="str">
        <f t="shared" si="0"/>
        <v>CORRECTO</v>
      </c>
      <c r="F41" t="str">
        <f t="shared" si="1"/>
        <v>CORRECTO</v>
      </c>
    </row>
    <row r="42" spans="1:6" hidden="1" x14ac:dyDescent="0.25">
      <c r="A42" s="32" t="s">
        <v>133</v>
      </c>
      <c r="B42" s="32" t="s">
        <v>133</v>
      </c>
      <c r="C42" s="32" t="s">
        <v>133</v>
      </c>
      <c r="D42" s="32" t="s">
        <v>133</v>
      </c>
      <c r="E42" t="str">
        <f t="shared" si="0"/>
        <v>CORRECTO</v>
      </c>
      <c r="F42" t="str">
        <f t="shared" si="1"/>
        <v>CORRECTO</v>
      </c>
    </row>
    <row r="43" spans="1:6" hidden="1" x14ac:dyDescent="0.25">
      <c r="A43" s="32" t="s">
        <v>133</v>
      </c>
      <c r="B43" s="32" t="s">
        <v>133</v>
      </c>
      <c r="C43" s="32" t="s">
        <v>133</v>
      </c>
      <c r="D43" s="32" t="s">
        <v>133</v>
      </c>
      <c r="E43" t="str">
        <f t="shared" si="0"/>
        <v>CORRECTO</v>
      </c>
      <c r="F43" t="str">
        <f t="shared" si="1"/>
        <v>CORRECTO</v>
      </c>
    </row>
    <row r="44" spans="1:6" hidden="1" x14ac:dyDescent="0.25">
      <c r="A44" s="32">
        <v>715470746</v>
      </c>
      <c r="B44" s="32">
        <v>113381343.52000001</v>
      </c>
      <c r="C44" s="32">
        <v>715470746</v>
      </c>
      <c r="D44" s="32">
        <v>169902162.32000002</v>
      </c>
      <c r="E44" t="str">
        <f t="shared" si="0"/>
        <v>CORRECTO</v>
      </c>
      <c r="F44" t="str">
        <f t="shared" si="1"/>
        <v>CORRECTO</v>
      </c>
    </row>
    <row r="45" spans="1:6" hidden="1" x14ac:dyDescent="0.25">
      <c r="A45" s="32">
        <v>430118348</v>
      </c>
      <c r="B45" s="32">
        <v>83340685</v>
      </c>
      <c r="C45" s="32">
        <v>430118348</v>
      </c>
      <c r="D45" s="32">
        <v>108902931</v>
      </c>
      <c r="E45" t="str">
        <f t="shared" si="0"/>
        <v>CORRECTO</v>
      </c>
      <c r="F45" t="str">
        <f t="shared" si="1"/>
        <v>CORRECTO</v>
      </c>
    </row>
    <row r="46" spans="1:6" hidden="1" x14ac:dyDescent="0.25">
      <c r="A46" s="32">
        <v>166304530736</v>
      </c>
      <c r="B46" s="32">
        <v>286697517.5</v>
      </c>
      <c r="C46" s="32">
        <v>166304530736</v>
      </c>
      <c r="D46" s="32">
        <v>533908734.55000001</v>
      </c>
      <c r="E46" t="str">
        <f t="shared" si="0"/>
        <v>CORRECTO</v>
      </c>
      <c r="F46" t="str">
        <f t="shared" si="1"/>
        <v>CORRECTO</v>
      </c>
    </row>
    <row r="47" spans="1:6" hidden="1" x14ac:dyDescent="0.25">
      <c r="A47" s="32">
        <v>24905074958</v>
      </c>
      <c r="B47" s="32">
        <v>46746666.670000002</v>
      </c>
      <c r="C47" s="32">
        <v>24905074958</v>
      </c>
      <c r="D47" s="32">
        <v>138346666.67000002</v>
      </c>
      <c r="E47" t="str">
        <f t="shared" si="0"/>
        <v>CORRECTO</v>
      </c>
      <c r="F47" t="str">
        <f t="shared" si="1"/>
        <v>CORRECTO</v>
      </c>
    </row>
    <row r="48" spans="1:6" hidden="1" x14ac:dyDescent="0.25">
      <c r="A48" s="32">
        <v>9828188369</v>
      </c>
      <c r="B48" s="32">
        <v>76653000</v>
      </c>
      <c r="C48" s="32">
        <v>9828188369</v>
      </c>
      <c r="D48" s="32">
        <v>76653000</v>
      </c>
      <c r="E48" t="str">
        <f t="shared" si="0"/>
        <v>CORRECTO</v>
      </c>
      <c r="F48" t="str">
        <f t="shared" si="1"/>
        <v>CORRECTO</v>
      </c>
    </row>
    <row r="49" spans="1:6" hidden="1" x14ac:dyDescent="0.25">
      <c r="A49" s="32">
        <v>1598478917</v>
      </c>
      <c r="B49" s="32">
        <v>996702438</v>
      </c>
      <c r="C49" s="32">
        <v>1598478917</v>
      </c>
      <c r="D49" s="32">
        <v>996702438</v>
      </c>
      <c r="E49" t="str">
        <f t="shared" si="0"/>
        <v>CORRECTO</v>
      </c>
      <c r="F49" t="str">
        <f t="shared" si="1"/>
        <v>CORRECTO</v>
      </c>
    </row>
    <row r="50" spans="1:6" hidden="1" x14ac:dyDescent="0.25">
      <c r="A50" s="32">
        <v>1950000000</v>
      </c>
      <c r="B50" s="32">
        <v>424812477.55000001</v>
      </c>
      <c r="C50" s="32">
        <v>1950000000</v>
      </c>
      <c r="D50" s="32">
        <v>567324401.54999995</v>
      </c>
      <c r="E50" t="str">
        <f t="shared" si="0"/>
        <v>CORRECTO</v>
      </c>
      <c r="F50" t="str">
        <f t="shared" si="1"/>
        <v>CORRECTO</v>
      </c>
    </row>
    <row r="51" spans="1:6" hidden="1" x14ac:dyDescent="0.25">
      <c r="A51" s="32">
        <v>632113620</v>
      </c>
      <c r="B51" s="32">
        <v>198234359.63</v>
      </c>
      <c r="C51" s="32">
        <v>632113620</v>
      </c>
      <c r="D51" s="32">
        <v>244044195.63</v>
      </c>
      <c r="E51" t="str">
        <f t="shared" si="0"/>
        <v>CORRECTO</v>
      </c>
      <c r="F51" t="str">
        <f t="shared" si="1"/>
        <v>CORRECTO</v>
      </c>
    </row>
    <row r="52" spans="1:6" hidden="1" x14ac:dyDescent="0.25">
      <c r="A52" s="32">
        <v>546927603</v>
      </c>
      <c r="B52" s="32">
        <v>189798881.46999997</v>
      </c>
      <c r="C52" s="32">
        <v>546927603</v>
      </c>
      <c r="D52" s="32">
        <v>189798881.46999997</v>
      </c>
      <c r="E52" t="str">
        <f t="shared" si="0"/>
        <v>CORRECTO</v>
      </c>
      <c r="F52" t="str">
        <f t="shared" si="1"/>
        <v>CORRECTO</v>
      </c>
    </row>
    <row r="53" spans="1:6" hidden="1" x14ac:dyDescent="0.25">
      <c r="A53" s="32">
        <v>546927603</v>
      </c>
      <c r="B53" s="32">
        <v>189798881.46999997</v>
      </c>
      <c r="C53" s="32">
        <v>546927603</v>
      </c>
      <c r="D53" s="32">
        <v>236366713.46000001</v>
      </c>
      <c r="E53" t="str">
        <f t="shared" si="0"/>
        <v>CORRECTO</v>
      </c>
      <c r="F53" t="str">
        <f t="shared" si="1"/>
        <v>CORRECTO</v>
      </c>
    </row>
    <row r="54" spans="1:6" hidden="1" x14ac:dyDescent="0.25">
      <c r="A54" s="32">
        <v>632113620</v>
      </c>
      <c r="B54" s="32">
        <v>198234359.63</v>
      </c>
      <c r="C54" s="32">
        <v>632113620</v>
      </c>
      <c r="D54" s="32">
        <v>198234359.63</v>
      </c>
      <c r="E54" t="str">
        <f t="shared" si="0"/>
        <v>CORRECTO</v>
      </c>
      <c r="F54" t="str">
        <f t="shared" si="1"/>
        <v>CORRECTO</v>
      </c>
    </row>
    <row r="55" spans="1:6" hidden="1" x14ac:dyDescent="0.25">
      <c r="A55" s="32">
        <v>40385816.474376999</v>
      </c>
      <c r="B55" s="32" t="s">
        <v>133</v>
      </c>
      <c r="C55" s="32">
        <v>40385816.474376999</v>
      </c>
      <c r="D55" s="32" t="s">
        <v>133</v>
      </c>
      <c r="E55" t="str">
        <f t="shared" si="0"/>
        <v>CORRECTO</v>
      </c>
      <c r="F55" t="str">
        <f t="shared" si="1"/>
        <v>CORRECTO</v>
      </c>
    </row>
    <row r="56" spans="1:6" hidden="1" x14ac:dyDescent="0.25">
      <c r="A56" s="32">
        <v>0</v>
      </c>
      <c r="B56" s="32" t="s">
        <v>30</v>
      </c>
      <c r="C56" s="32">
        <v>0</v>
      </c>
      <c r="D56" s="32" t="s">
        <v>30</v>
      </c>
      <c r="E56" t="str">
        <f t="shared" si="0"/>
        <v>CORRECTO</v>
      </c>
      <c r="F56" t="str">
        <f t="shared" si="1"/>
        <v>CORRECTO</v>
      </c>
    </row>
    <row r="57" spans="1:6" hidden="1" x14ac:dyDescent="0.25">
      <c r="A57" s="32">
        <v>0</v>
      </c>
      <c r="B57" s="32" t="s">
        <v>30</v>
      </c>
      <c r="C57" s="32">
        <v>0</v>
      </c>
      <c r="D57" s="32" t="s">
        <v>30</v>
      </c>
      <c r="E57" t="str">
        <f t="shared" si="0"/>
        <v>CORRECTO</v>
      </c>
      <c r="F57" t="str">
        <f t="shared" si="1"/>
        <v>CORRECTO</v>
      </c>
    </row>
    <row r="58" spans="1:6" hidden="1" x14ac:dyDescent="0.25">
      <c r="A58" s="32">
        <v>0</v>
      </c>
      <c r="B58" s="32" t="s">
        <v>30</v>
      </c>
      <c r="C58" s="32">
        <v>0</v>
      </c>
      <c r="D58" s="32" t="s">
        <v>30</v>
      </c>
      <c r="E58" t="str">
        <f t="shared" si="0"/>
        <v>CORRECTO</v>
      </c>
      <c r="F58" t="str">
        <f t="shared" si="1"/>
        <v>CORRECTO</v>
      </c>
    </row>
    <row r="59" spans="1:6" x14ac:dyDescent="0.25">
      <c r="A59" s="32">
        <v>0</v>
      </c>
      <c r="B59" s="32" t="s">
        <v>133</v>
      </c>
      <c r="C59" s="32">
        <v>0</v>
      </c>
      <c r="D59" s="32" t="s">
        <v>30</v>
      </c>
      <c r="E59" t="str">
        <f t="shared" si="0"/>
        <v>CORRECTO</v>
      </c>
      <c r="F59" t="str">
        <f t="shared" si="1"/>
        <v>ERROR</v>
      </c>
    </row>
    <row r="60" spans="1:6" x14ac:dyDescent="0.25">
      <c r="A60" s="32">
        <v>0</v>
      </c>
      <c r="B60" s="32" t="s">
        <v>133</v>
      </c>
      <c r="C60" s="32">
        <v>0</v>
      </c>
      <c r="D60" s="32" t="s">
        <v>30</v>
      </c>
      <c r="E60" t="str">
        <f t="shared" si="0"/>
        <v>CORRECTO</v>
      </c>
      <c r="F60" t="str">
        <f t="shared" si="1"/>
        <v>ERROR</v>
      </c>
    </row>
    <row r="61" spans="1:6" hidden="1" x14ac:dyDescent="0.25">
      <c r="A61" s="32">
        <v>1995363300</v>
      </c>
      <c r="B61" s="32">
        <v>596890329.00999999</v>
      </c>
      <c r="C61" s="32">
        <v>1995363300</v>
      </c>
      <c r="D61" s="32">
        <v>711740329.00999999</v>
      </c>
      <c r="E61" t="str">
        <f t="shared" si="0"/>
        <v>CORRECTO</v>
      </c>
      <c r="F61" t="str">
        <f t="shared" si="1"/>
        <v>CORRECTO</v>
      </c>
    </row>
    <row r="62" spans="1:6" hidden="1" x14ac:dyDescent="0.25">
      <c r="A62" s="32">
        <v>524636700</v>
      </c>
      <c r="B62" s="32">
        <v>40061666.659999996</v>
      </c>
      <c r="C62" s="32">
        <v>524636700</v>
      </c>
      <c r="D62" s="32">
        <v>144499666</v>
      </c>
      <c r="E62" t="str">
        <f t="shared" si="0"/>
        <v>CORRECTO</v>
      </c>
      <c r="F62" t="str">
        <f t="shared" si="1"/>
        <v>CORRECTO</v>
      </c>
    </row>
    <row r="63" spans="1:6" hidden="1" x14ac:dyDescent="0.25">
      <c r="A63" s="32">
        <v>7710000000</v>
      </c>
      <c r="B63" s="32">
        <v>0</v>
      </c>
      <c r="C63" s="32">
        <v>7710000000</v>
      </c>
      <c r="D63" s="32">
        <v>0</v>
      </c>
      <c r="E63" t="str">
        <f t="shared" si="0"/>
        <v>CORRECTO</v>
      </c>
      <c r="F63" t="str">
        <f t="shared" si="1"/>
        <v>CORRECTO</v>
      </c>
    </row>
    <row r="64" spans="1:6" hidden="1" x14ac:dyDescent="0.25">
      <c r="A64" s="32">
        <v>1500000000</v>
      </c>
      <c r="B64" s="32">
        <v>0</v>
      </c>
      <c r="C64" s="32">
        <v>1500000000</v>
      </c>
      <c r="D64" s="32">
        <v>0</v>
      </c>
      <c r="E64" t="str">
        <f t="shared" si="0"/>
        <v>CORRECTO</v>
      </c>
      <c r="F64" t="str">
        <f t="shared" si="1"/>
        <v>CORRECTO</v>
      </c>
    </row>
    <row r="65" spans="1:6" hidden="1" x14ac:dyDescent="0.25">
      <c r="A65" s="32">
        <v>370000000</v>
      </c>
      <c r="B65" s="32">
        <v>0</v>
      </c>
      <c r="C65" s="32">
        <v>370000000</v>
      </c>
      <c r="D65" s="32">
        <v>0</v>
      </c>
      <c r="E65" t="str">
        <f t="shared" si="0"/>
        <v>CORRECTO</v>
      </c>
      <c r="F65" t="str">
        <f t="shared" si="1"/>
        <v>CORRECTO</v>
      </c>
    </row>
    <row r="66" spans="1:6" hidden="1" x14ac:dyDescent="0.25">
      <c r="A66" s="32">
        <v>400000000</v>
      </c>
      <c r="B66" s="32">
        <v>0</v>
      </c>
      <c r="C66" s="32">
        <v>400000000</v>
      </c>
      <c r="D66" s="32">
        <v>0</v>
      </c>
      <c r="E66" t="str">
        <f t="shared" si="0"/>
        <v>CORRECTO</v>
      </c>
      <c r="F66" t="str">
        <f t="shared" si="1"/>
        <v>CORRECTO</v>
      </c>
    </row>
    <row r="67" spans="1:6" hidden="1" x14ac:dyDescent="0.25">
      <c r="A67" s="32">
        <v>0</v>
      </c>
      <c r="B67" s="32">
        <v>0</v>
      </c>
      <c r="C67" s="32">
        <v>0</v>
      </c>
      <c r="D67" s="32">
        <v>0</v>
      </c>
      <c r="E67" t="str">
        <f t="shared" ref="E67:E88" si="2">IF(A67=C67,"CORRECTO","ERROR")</f>
        <v>CORRECTO</v>
      </c>
      <c r="F67" t="str">
        <f t="shared" ref="F67:F88" si="3">IF(B67&lt;=D67,"CORRECTO","ERROR")</f>
        <v>CORRECTO</v>
      </c>
    </row>
    <row r="68" spans="1:6" hidden="1" x14ac:dyDescent="0.25">
      <c r="A68" s="32">
        <v>0</v>
      </c>
      <c r="B68" s="32">
        <v>0</v>
      </c>
      <c r="C68" s="32">
        <v>0</v>
      </c>
      <c r="D68" s="32">
        <v>0</v>
      </c>
      <c r="E68" t="str">
        <f t="shared" si="2"/>
        <v>CORRECTO</v>
      </c>
      <c r="F68" t="str">
        <f t="shared" si="3"/>
        <v>CORRECTO</v>
      </c>
    </row>
    <row r="69" spans="1:6" hidden="1" x14ac:dyDescent="0.25">
      <c r="A69" s="32">
        <v>0</v>
      </c>
      <c r="B69" s="32">
        <v>0</v>
      </c>
      <c r="C69" s="32">
        <v>0</v>
      </c>
      <c r="D69" s="32">
        <v>0</v>
      </c>
      <c r="E69" t="str">
        <f t="shared" si="2"/>
        <v>CORRECTO</v>
      </c>
      <c r="F69" t="str">
        <f t="shared" si="3"/>
        <v>CORRECTO</v>
      </c>
    </row>
    <row r="70" spans="1:6" hidden="1" x14ac:dyDescent="0.25">
      <c r="A70" s="32">
        <v>3751695904</v>
      </c>
      <c r="B70" s="32">
        <v>619769429.55999994</v>
      </c>
      <c r="C70" s="32">
        <v>3751695904</v>
      </c>
      <c r="D70" s="32">
        <v>619769429.55999994</v>
      </c>
      <c r="E70" t="str">
        <f t="shared" si="2"/>
        <v>CORRECTO</v>
      </c>
      <c r="F70" t="str">
        <f t="shared" si="3"/>
        <v>CORRECTO</v>
      </c>
    </row>
    <row r="71" spans="1:6" hidden="1" x14ac:dyDescent="0.25">
      <c r="A71" s="32">
        <v>3629567017</v>
      </c>
      <c r="B71" s="32">
        <v>0</v>
      </c>
      <c r="C71" s="32">
        <v>3629567017</v>
      </c>
      <c r="D71" s="32">
        <v>0</v>
      </c>
      <c r="E71" t="str">
        <f t="shared" si="2"/>
        <v>CORRECTO</v>
      </c>
      <c r="F71" t="str">
        <f t="shared" si="3"/>
        <v>CORRECTO</v>
      </c>
    </row>
    <row r="72" spans="1:6" hidden="1" x14ac:dyDescent="0.25">
      <c r="A72" s="32">
        <v>1995000000</v>
      </c>
      <c r="B72" s="32">
        <v>357959598.97000003</v>
      </c>
      <c r="C72" s="32">
        <v>1995000000</v>
      </c>
      <c r="D72" s="32">
        <v>417939631.14999998</v>
      </c>
      <c r="E72" t="str">
        <f t="shared" si="2"/>
        <v>CORRECTO</v>
      </c>
      <c r="F72" t="str">
        <f t="shared" si="3"/>
        <v>CORRECTO</v>
      </c>
    </row>
    <row r="73" spans="1:6" hidden="1" x14ac:dyDescent="0.25">
      <c r="A73" s="32">
        <v>60000000</v>
      </c>
      <c r="B73" s="32">
        <v>0</v>
      </c>
      <c r="C73" s="32">
        <v>60000000</v>
      </c>
      <c r="D73" s="32">
        <v>0</v>
      </c>
      <c r="E73" t="str">
        <f t="shared" si="2"/>
        <v>CORRECTO</v>
      </c>
      <c r="F73" t="str">
        <f t="shared" si="3"/>
        <v>CORRECTO</v>
      </c>
    </row>
    <row r="74" spans="1:6" hidden="1" x14ac:dyDescent="0.25">
      <c r="A74" s="32">
        <v>1978200000</v>
      </c>
      <c r="B74" s="32">
        <v>811524655.45999992</v>
      </c>
      <c r="C74" s="32">
        <v>1978200000</v>
      </c>
      <c r="D74" s="32">
        <v>2307655067.9200001</v>
      </c>
      <c r="E74" t="str">
        <f t="shared" si="2"/>
        <v>CORRECTO</v>
      </c>
      <c r="F74" t="str">
        <f t="shared" si="3"/>
        <v>CORRECTO</v>
      </c>
    </row>
    <row r="75" spans="1:6" hidden="1" x14ac:dyDescent="0.25">
      <c r="A75" s="32">
        <v>490683757</v>
      </c>
      <c r="B75" s="32">
        <v>0</v>
      </c>
      <c r="C75" s="32">
        <v>490683757</v>
      </c>
      <c r="D75" s="32">
        <v>0</v>
      </c>
      <c r="E75" t="str">
        <f t="shared" si="2"/>
        <v>CORRECTO</v>
      </c>
      <c r="F75" t="str">
        <f t="shared" si="3"/>
        <v>CORRECTO</v>
      </c>
    </row>
    <row r="76" spans="1:6" hidden="1" x14ac:dyDescent="0.25">
      <c r="A76" s="32">
        <v>383250000</v>
      </c>
      <c r="B76" s="32">
        <v>39560390</v>
      </c>
      <c r="C76" s="32">
        <v>383250000</v>
      </c>
      <c r="D76" s="32">
        <v>48458830</v>
      </c>
      <c r="E76" t="str">
        <f t="shared" si="2"/>
        <v>CORRECTO</v>
      </c>
      <c r="F76" t="str">
        <f t="shared" si="3"/>
        <v>CORRECTO</v>
      </c>
    </row>
    <row r="77" spans="1:6" hidden="1" x14ac:dyDescent="0.25">
      <c r="A77" s="32">
        <v>211603322</v>
      </c>
      <c r="B77" s="32">
        <v>76718900</v>
      </c>
      <c r="C77" s="32">
        <v>211603322</v>
      </c>
      <c r="D77" s="32">
        <v>76718900</v>
      </c>
      <c r="E77" t="str">
        <f t="shared" si="2"/>
        <v>CORRECTO</v>
      </c>
      <c r="F77" t="str">
        <f t="shared" si="3"/>
        <v>CORRECTO</v>
      </c>
    </row>
    <row r="78" spans="1:6" hidden="1" x14ac:dyDescent="0.25">
      <c r="A78" s="32">
        <v>1783000000</v>
      </c>
      <c r="B78" s="32">
        <v>0</v>
      </c>
      <c r="C78" s="32">
        <v>1783000000</v>
      </c>
      <c r="D78" s="32">
        <v>0</v>
      </c>
      <c r="E78" t="str">
        <f t="shared" si="2"/>
        <v>CORRECTO</v>
      </c>
      <c r="F78" t="str">
        <f t="shared" si="3"/>
        <v>CORRECTO</v>
      </c>
    </row>
    <row r="79" spans="1:6" hidden="1" x14ac:dyDescent="0.25">
      <c r="A79" s="32">
        <v>2758000000</v>
      </c>
      <c r="B79" s="32">
        <v>0</v>
      </c>
      <c r="C79" s="32">
        <v>2758000000</v>
      </c>
      <c r="D79" s="32">
        <v>0</v>
      </c>
      <c r="E79" t="str">
        <f t="shared" si="2"/>
        <v>CORRECTO</v>
      </c>
      <c r="F79" t="str">
        <f t="shared" si="3"/>
        <v>CORRECTO</v>
      </c>
    </row>
    <row r="80" spans="1:6" hidden="1" x14ac:dyDescent="0.25">
      <c r="A80" s="32">
        <v>270000000</v>
      </c>
      <c r="B80" s="32">
        <v>0</v>
      </c>
      <c r="C80" s="32">
        <v>270000000</v>
      </c>
      <c r="D80" s="32">
        <v>0</v>
      </c>
      <c r="E80" t="str">
        <f t="shared" si="2"/>
        <v>CORRECTO</v>
      </c>
      <c r="F80" t="str">
        <f t="shared" si="3"/>
        <v>CORRECTO</v>
      </c>
    </row>
    <row r="81" spans="1:6" hidden="1" x14ac:dyDescent="0.25">
      <c r="A81" s="32">
        <v>0</v>
      </c>
      <c r="B81" s="32">
        <v>0</v>
      </c>
      <c r="C81" s="32">
        <v>0</v>
      </c>
      <c r="D81" s="32">
        <v>0</v>
      </c>
      <c r="E81" t="str">
        <f t="shared" si="2"/>
        <v>CORRECTO</v>
      </c>
      <c r="F81" t="str">
        <f t="shared" si="3"/>
        <v>CORRECTO</v>
      </c>
    </row>
    <row r="82" spans="1:6" hidden="1" x14ac:dyDescent="0.25">
      <c r="A82" s="32">
        <v>5675000000</v>
      </c>
      <c r="B82" s="32">
        <v>2066567146</v>
      </c>
      <c r="C82" s="32">
        <v>5675000000</v>
      </c>
      <c r="D82" s="32">
        <v>2273675146</v>
      </c>
      <c r="E82" t="str">
        <f t="shared" si="2"/>
        <v>CORRECTO</v>
      </c>
      <c r="F82" t="str">
        <f t="shared" si="3"/>
        <v>CORRECTO</v>
      </c>
    </row>
    <row r="83" spans="1:6" hidden="1" x14ac:dyDescent="0.25">
      <c r="A83" s="32">
        <v>111120005937</v>
      </c>
      <c r="B83" s="32">
        <v>0</v>
      </c>
      <c r="C83" s="32">
        <v>111120005937</v>
      </c>
      <c r="D83" s="32">
        <v>0</v>
      </c>
      <c r="E83" t="str">
        <f t="shared" si="2"/>
        <v>CORRECTO</v>
      </c>
      <c r="F83" t="str">
        <f t="shared" si="3"/>
        <v>CORRECTO</v>
      </c>
    </row>
    <row r="84" spans="1:6" hidden="1" x14ac:dyDescent="0.25">
      <c r="A84" s="32">
        <v>1233724344</v>
      </c>
      <c r="B84" s="32">
        <v>0</v>
      </c>
      <c r="C84" s="32">
        <v>1233724344</v>
      </c>
      <c r="D84" s="32">
        <v>0</v>
      </c>
      <c r="E84" t="str">
        <f t="shared" si="2"/>
        <v>CORRECTO</v>
      </c>
      <c r="F84" t="str">
        <f t="shared" si="3"/>
        <v>CORRECTO</v>
      </c>
    </row>
    <row r="85" spans="1:6" hidden="1" x14ac:dyDescent="0.25">
      <c r="A85" s="32">
        <v>1172324000</v>
      </c>
      <c r="B85" s="32">
        <v>0</v>
      </c>
      <c r="C85" s="32">
        <v>1172324000</v>
      </c>
      <c r="D85" s="32">
        <v>0</v>
      </c>
      <c r="E85" t="str">
        <f t="shared" si="2"/>
        <v>CORRECTO</v>
      </c>
      <c r="F85" t="str">
        <f t="shared" si="3"/>
        <v>CORRECTO</v>
      </c>
    </row>
    <row r="86" spans="1:6" hidden="1" x14ac:dyDescent="0.25">
      <c r="A86" s="32">
        <v>1687170176</v>
      </c>
      <c r="B86" s="32">
        <v>0</v>
      </c>
      <c r="C86" s="32">
        <v>1687170176</v>
      </c>
      <c r="D86" s="32">
        <v>0</v>
      </c>
      <c r="E86" t="str">
        <f t="shared" si="2"/>
        <v>CORRECTO</v>
      </c>
      <c r="F86" t="str">
        <f t="shared" si="3"/>
        <v>CORRECTO</v>
      </c>
    </row>
    <row r="87" spans="1:6" hidden="1" x14ac:dyDescent="0.25">
      <c r="A87" s="32">
        <v>456776629.18000001</v>
      </c>
      <c r="B87" s="32">
        <v>50198554.739199996</v>
      </c>
      <c r="C87" s="32">
        <v>456776629.18000001</v>
      </c>
      <c r="D87" s="32">
        <v>104198248.46000001</v>
      </c>
      <c r="E87" t="str">
        <f t="shared" si="2"/>
        <v>CORRECTO</v>
      </c>
      <c r="F87" t="str">
        <f t="shared" si="3"/>
        <v>CORRECTO</v>
      </c>
    </row>
    <row r="88" spans="1:6" hidden="1" x14ac:dyDescent="0.25">
      <c r="A88" s="32">
        <v>745267131.82000005</v>
      </c>
      <c r="B88" s="32">
        <v>81902905.100799993</v>
      </c>
      <c r="C88" s="32">
        <v>745267131.82000005</v>
      </c>
      <c r="D88" s="32">
        <v>170007668.53999999</v>
      </c>
      <c r="E88" t="str">
        <f t="shared" si="2"/>
        <v>CORRECTO</v>
      </c>
      <c r="F88" t="str">
        <f t="shared" si="3"/>
        <v>CORRECTO</v>
      </c>
    </row>
  </sheetData>
  <autoFilter ref="A1:F88" xr:uid="{27E4883E-6B75-4340-A868-D2638E94B7FA}">
    <filterColumn colId="5">
      <filters>
        <filter val="ERROR"/>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0B30-8CBC-4C53-B1A6-833E9862D122}">
  <dimension ref="B1:M12"/>
  <sheetViews>
    <sheetView topLeftCell="A7" workbookViewId="0">
      <selection activeCell="D18" sqref="D18"/>
    </sheetView>
  </sheetViews>
  <sheetFormatPr baseColWidth="10" defaultRowHeight="15" x14ac:dyDescent="0.25"/>
  <cols>
    <col min="2" max="2" width="6.140625" bestFit="1" customWidth="1"/>
    <col min="3" max="3" width="7.7109375" bestFit="1" customWidth="1"/>
    <col min="4" max="4" width="48.42578125" customWidth="1"/>
    <col min="5" max="5" width="31.42578125" customWidth="1"/>
    <col min="6" max="6" width="30.7109375" customWidth="1"/>
    <col min="7" max="7" width="10.140625" customWidth="1"/>
    <col min="10" max="10" width="18.42578125" bestFit="1" customWidth="1"/>
    <col min="11" max="11" width="6.140625" bestFit="1" customWidth="1"/>
    <col min="12" max="12" width="22.140625" bestFit="1" customWidth="1"/>
    <col min="13" max="13" width="21.140625" bestFit="1" customWidth="1"/>
  </cols>
  <sheetData>
    <row r="1" spans="2:13" ht="60" x14ac:dyDescent="0.25">
      <c r="B1" s="22" t="s">
        <v>176</v>
      </c>
      <c r="C1" s="23" t="s">
        <v>172</v>
      </c>
      <c r="D1" s="23" t="s">
        <v>173</v>
      </c>
      <c r="E1" s="23" t="s">
        <v>174</v>
      </c>
      <c r="F1" s="23" t="s">
        <v>175</v>
      </c>
      <c r="G1" s="26" t="s">
        <v>177</v>
      </c>
      <c r="J1" s="27" t="s">
        <v>181</v>
      </c>
      <c r="K1" s="27" t="s">
        <v>179</v>
      </c>
      <c r="L1" s="28" t="s">
        <v>20</v>
      </c>
      <c r="M1" s="27" t="s">
        <v>21</v>
      </c>
    </row>
    <row r="2" spans="2:13" ht="30" x14ac:dyDescent="0.25">
      <c r="B2" s="24" t="s">
        <v>170</v>
      </c>
      <c r="C2" s="25">
        <v>236</v>
      </c>
      <c r="D2" s="21">
        <v>119</v>
      </c>
      <c r="E2" s="25">
        <v>236</v>
      </c>
      <c r="F2" s="21">
        <v>119</v>
      </c>
      <c r="G2">
        <f>F2/E2</f>
        <v>0.50423728813559321</v>
      </c>
      <c r="J2" s="191" t="s">
        <v>180</v>
      </c>
      <c r="K2" s="29" t="s">
        <v>170</v>
      </c>
      <c r="L2" s="18"/>
      <c r="M2" s="18"/>
    </row>
    <row r="3" spans="2:13" x14ac:dyDescent="0.25">
      <c r="B3" s="24" t="s">
        <v>168</v>
      </c>
      <c r="C3" s="25">
        <v>211</v>
      </c>
      <c r="D3" s="21">
        <v>62</v>
      </c>
      <c r="E3" s="11">
        <f>C2+C3</f>
        <v>447</v>
      </c>
      <c r="F3" s="11">
        <f>D2+D3</f>
        <v>181</v>
      </c>
      <c r="G3">
        <f>F3/E3</f>
        <v>0.40492170022371365</v>
      </c>
      <c r="J3" s="192"/>
      <c r="K3" s="29" t="s">
        <v>168</v>
      </c>
      <c r="L3" s="18"/>
      <c r="M3" s="18"/>
    </row>
    <row r="4" spans="2:13" x14ac:dyDescent="0.25">
      <c r="B4" s="24" t="s">
        <v>171</v>
      </c>
      <c r="C4" s="25">
        <v>295</v>
      </c>
      <c r="D4" s="21">
        <v>137</v>
      </c>
      <c r="E4" s="11">
        <f>E3+C4</f>
        <v>742</v>
      </c>
      <c r="F4" s="11">
        <f>F3+D4</f>
        <v>318</v>
      </c>
      <c r="G4">
        <f>F4/E4</f>
        <v>0.42857142857142855</v>
      </c>
      <c r="J4" s="192"/>
      <c r="K4" s="29" t="s">
        <v>178</v>
      </c>
      <c r="L4" s="18"/>
      <c r="M4" s="18"/>
    </row>
    <row r="5" spans="2:13" x14ac:dyDescent="0.25">
      <c r="B5" s="24" t="s">
        <v>169</v>
      </c>
      <c r="C5" s="25">
        <v>215</v>
      </c>
      <c r="D5" s="21">
        <v>94</v>
      </c>
      <c r="E5" s="11">
        <f>E4+C5</f>
        <v>957</v>
      </c>
      <c r="F5" s="11">
        <f>F4+D5</f>
        <v>412</v>
      </c>
      <c r="G5">
        <f>F5/E5</f>
        <v>0.43051201671891326</v>
      </c>
      <c r="J5" s="193"/>
      <c r="K5" s="29" t="s">
        <v>169</v>
      </c>
      <c r="L5" s="18"/>
      <c r="M5" s="18"/>
    </row>
    <row r="7" spans="2:13" ht="45" x14ac:dyDescent="0.25">
      <c r="D7" s="30" t="s">
        <v>125</v>
      </c>
      <c r="E7" s="10" t="s">
        <v>126</v>
      </c>
      <c r="F7" s="10" t="s">
        <v>127</v>
      </c>
      <c r="G7" s="30" t="s">
        <v>182</v>
      </c>
    </row>
    <row r="8" spans="2:13" x14ac:dyDescent="0.25">
      <c r="D8" s="15" t="s">
        <v>76</v>
      </c>
      <c r="E8" s="12"/>
      <c r="F8" s="12"/>
      <c r="G8" s="12"/>
    </row>
    <row r="9" spans="2:13" x14ac:dyDescent="0.25">
      <c r="D9" s="31" t="s">
        <v>134</v>
      </c>
      <c r="E9" s="13" t="s">
        <v>160</v>
      </c>
      <c r="F9" s="12" t="s">
        <v>161</v>
      </c>
      <c r="G9" s="20" t="s">
        <v>135</v>
      </c>
    </row>
    <row r="10" spans="2:13" x14ac:dyDescent="0.25">
      <c r="D10" s="15" t="s">
        <v>22</v>
      </c>
      <c r="E10" s="12"/>
      <c r="F10" s="12"/>
      <c r="G10" s="12"/>
    </row>
    <row r="11" spans="2:13" x14ac:dyDescent="0.25">
      <c r="D11" s="31" t="s">
        <v>153</v>
      </c>
      <c r="E11" s="14" t="s">
        <v>162</v>
      </c>
      <c r="F11" s="12" t="s">
        <v>163</v>
      </c>
      <c r="G11" s="20">
        <v>20</v>
      </c>
    </row>
    <row r="12" spans="2:13" x14ac:dyDescent="0.25">
      <c r="D12" s="31" t="s">
        <v>37</v>
      </c>
      <c r="E12" s="16" t="s">
        <v>154</v>
      </c>
      <c r="F12" s="17" t="s">
        <v>155</v>
      </c>
      <c r="G12" s="20" t="s">
        <v>183</v>
      </c>
    </row>
  </sheetData>
  <mergeCells count="1">
    <mergeCell ref="J2:J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5645-5E0B-47B5-9C38-49E16F607CB5}">
  <sheetPr codeName="Hoja3"/>
  <dimension ref="A2:E33"/>
  <sheetViews>
    <sheetView workbookViewId="0">
      <selection activeCell="D18" sqref="D18"/>
    </sheetView>
  </sheetViews>
  <sheetFormatPr baseColWidth="10" defaultRowHeight="15" x14ac:dyDescent="0.25"/>
  <cols>
    <col min="1" max="1" width="44.85546875" customWidth="1"/>
    <col min="2" max="2" width="12.140625" customWidth="1"/>
    <col min="4" max="4" width="64.42578125" bestFit="1" customWidth="1"/>
    <col min="5" max="5" width="12.28515625" style="2" customWidth="1"/>
    <col min="6" max="13" width="1.85546875" bestFit="1" customWidth="1"/>
    <col min="14" max="84" width="2.85546875" bestFit="1" customWidth="1"/>
    <col min="85" max="120" width="3.85546875" bestFit="1" customWidth="1"/>
    <col min="121" max="121" width="11.7109375" bestFit="1" customWidth="1"/>
  </cols>
  <sheetData>
    <row r="2" spans="1:5" x14ac:dyDescent="0.25">
      <c r="A2" s="4" t="s">
        <v>93</v>
      </c>
      <c r="B2" s="4" t="s">
        <v>92</v>
      </c>
      <c r="D2" s="5" t="s">
        <v>109</v>
      </c>
      <c r="E2" s="2" t="s">
        <v>110</v>
      </c>
    </row>
    <row r="3" spans="1:5" ht="15.6" customHeight="1" x14ac:dyDescent="0.25">
      <c r="A3" s="3" t="s">
        <v>119</v>
      </c>
      <c r="B3" s="6">
        <v>18</v>
      </c>
      <c r="D3" s="1" t="s">
        <v>79</v>
      </c>
      <c r="E3" s="2">
        <v>5</v>
      </c>
    </row>
    <row r="4" spans="1:5" x14ac:dyDescent="0.25">
      <c r="A4" s="3" t="s">
        <v>118</v>
      </c>
      <c r="B4" s="2">
        <v>40</v>
      </c>
      <c r="D4" s="1" t="s">
        <v>113</v>
      </c>
      <c r="E4" s="2">
        <v>1</v>
      </c>
    </row>
    <row r="5" spans="1:5" x14ac:dyDescent="0.25">
      <c r="A5" s="3" t="s">
        <v>94</v>
      </c>
      <c r="B5" s="2">
        <v>16</v>
      </c>
      <c r="D5" s="1" t="s">
        <v>100</v>
      </c>
      <c r="E5" s="2">
        <v>1</v>
      </c>
    </row>
    <row r="6" spans="1:5" x14ac:dyDescent="0.25">
      <c r="A6" s="3" t="s">
        <v>95</v>
      </c>
      <c r="B6" s="2">
        <f>110-18</f>
        <v>92</v>
      </c>
      <c r="D6" s="1" t="s">
        <v>29</v>
      </c>
      <c r="E6" s="2">
        <v>37</v>
      </c>
    </row>
    <row r="7" spans="1:5" x14ac:dyDescent="0.25">
      <c r="A7" s="3"/>
      <c r="B7" s="2"/>
      <c r="D7" s="1" t="s">
        <v>101</v>
      </c>
      <c r="E7" s="2">
        <v>1</v>
      </c>
    </row>
    <row r="8" spans="1:5" x14ac:dyDescent="0.25">
      <c r="A8" s="3"/>
      <c r="B8" s="2"/>
      <c r="D8" s="1" t="s">
        <v>102</v>
      </c>
      <c r="E8" s="2">
        <v>1</v>
      </c>
    </row>
    <row r="9" spans="1:5" x14ac:dyDescent="0.25">
      <c r="A9" s="3"/>
      <c r="B9" s="2"/>
      <c r="D9" s="1" t="s">
        <v>98</v>
      </c>
      <c r="E9" s="2">
        <v>1</v>
      </c>
    </row>
    <row r="10" spans="1:5" x14ac:dyDescent="0.25">
      <c r="A10" s="3"/>
      <c r="B10" s="2"/>
      <c r="D10" s="1" t="s">
        <v>38</v>
      </c>
      <c r="E10" s="2">
        <v>4</v>
      </c>
    </row>
    <row r="11" spans="1:5" x14ac:dyDescent="0.25">
      <c r="A11" s="3"/>
      <c r="B11" s="2"/>
      <c r="D11" s="1" t="s">
        <v>103</v>
      </c>
      <c r="E11" s="2">
        <v>4</v>
      </c>
    </row>
    <row r="12" spans="1:5" x14ac:dyDescent="0.25">
      <c r="A12" s="3"/>
      <c r="B12" s="2"/>
      <c r="D12" s="1" t="s">
        <v>74</v>
      </c>
      <c r="E12" s="2">
        <v>26</v>
      </c>
    </row>
    <row r="13" spans="1:5" x14ac:dyDescent="0.25">
      <c r="A13" s="3"/>
      <c r="B13" s="2"/>
      <c r="D13" s="1" t="s">
        <v>35</v>
      </c>
      <c r="E13" s="2">
        <v>23</v>
      </c>
    </row>
    <row r="14" spans="1:5" x14ac:dyDescent="0.25">
      <c r="A14" s="3"/>
      <c r="B14" s="2"/>
      <c r="D14" s="1" t="s">
        <v>97</v>
      </c>
      <c r="E14" s="2">
        <v>3</v>
      </c>
    </row>
    <row r="15" spans="1:5" x14ac:dyDescent="0.25">
      <c r="A15" s="3"/>
      <c r="B15" s="2"/>
      <c r="D15" s="1" t="s">
        <v>99</v>
      </c>
      <c r="E15" s="2">
        <v>1</v>
      </c>
    </row>
    <row r="16" spans="1:5" x14ac:dyDescent="0.25">
      <c r="A16" s="3"/>
      <c r="B16" s="2"/>
      <c r="D16" s="1" t="s">
        <v>106</v>
      </c>
      <c r="E16" s="2">
        <v>108</v>
      </c>
    </row>
    <row r="17" spans="1:2" x14ac:dyDescent="0.25">
      <c r="A17" s="3"/>
      <c r="B17" s="2"/>
    </row>
    <row r="18" spans="1:2" x14ac:dyDescent="0.25">
      <c r="A18" s="3"/>
      <c r="B18" s="2"/>
    </row>
    <row r="19" spans="1:2" x14ac:dyDescent="0.25">
      <c r="A19" s="3"/>
      <c r="B19" s="2"/>
    </row>
    <row r="20" spans="1:2" x14ac:dyDescent="0.25">
      <c r="A20" s="3"/>
      <c r="B20" s="2"/>
    </row>
    <row r="21" spans="1:2" x14ac:dyDescent="0.25">
      <c r="A21" s="3"/>
      <c r="B21" s="2"/>
    </row>
    <row r="22" spans="1:2" x14ac:dyDescent="0.25">
      <c r="A22" s="3"/>
      <c r="B22" s="2"/>
    </row>
    <row r="23" spans="1:2" x14ac:dyDescent="0.25">
      <c r="A23" s="3"/>
      <c r="B23" s="2"/>
    </row>
    <row r="24" spans="1:2" x14ac:dyDescent="0.25">
      <c r="A24" s="3"/>
      <c r="B24" s="2"/>
    </row>
    <row r="25" spans="1:2" x14ac:dyDescent="0.25">
      <c r="A25" s="3"/>
      <c r="B25" s="2"/>
    </row>
    <row r="26" spans="1:2" x14ac:dyDescent="0.25">
      <c r="A26" s="3"/>
      <c r="B26" s="2"/>
    </row>
    <row r="27" spans="1:2" x14ac:dyDescent="0.25">
      <c r="A27" s="3"/>
      <c r="B27" s="2"/>
    </row>
    <row r="28" spans="1:2" x14ac:dyDescent="0.25">
      <c r="A28" s="3"/>
      <c r="B28" s="2"/>
    </row>
    <row r="29" spans="1:2" x14ac:dyDescent="0.25">
      <c r="A29" s="3"/>
      <c r="B29" s="2"/>
    </row>
    <row r="30" spans="1:2" x14ac:dyDescent="0.25">
      <c r="A30" s="3"/>
      <c r="B30" s="2"/>
    </row>
    <row r="31" spans="1:2" x14ac:dyDescent="0.25">
      <c r="A31" s="3"/>
      <c r="B31" s="2"/>
    </row>
    <row r="32" spans="1:2" x14ac:dyDescent="0.25">
      <c r="A32" s="3"/>
      <c r="B32" s="2"/>
    </row>
    <row r="33" spans="1:2" x14ac:dyDescent="0.25">
      <c r="A33" s="3"/>
      <c r="B33" s="2"/>
    </row>
  </sheetData>
  <autoFilter ref="A2:B33" xr:uid="{2E535645-5E0B-47B5-9C38-49E16F607CB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6FCF-63D8-4836-9159-8319E6987557}">
  <sheetPr codeName="Hoja4"/>
  <dimension ref="B2:C49"/>
  <sheetViews>
    <sheetView workbookViewId="0">
      <selection activeCell="D13" sqref="D13"/>
    </sheetView>
  </sheetViews>
  <sheetFormatPr baseColWidth="10" defaultRowHeight="15" x14ac:dyDescent="0.25"/>
  <cols>
    <col min="2" max="2" width="71.140625" customWidth="1"/>
    <col min="3" max="3" width="12.28515625" customWidth="1"/>
    <col min="4" max="4" width="11.7109375" bestFit="1" customWidth="1"/>
  </cols>
  <sheetData>
    <row r="2" spans="2:3" x14ac:dyDescent="0.25">
      <c r="B2" s="8" t="s">
        <v>120</v>
      </c>
      <c r="C2" t="s">
        <v>110</v>
      </c>
    </row>
    <row r="3" spans="2:3" s="3" customFormat="1" ht="45" x14ac:dyDescent="0.25">
      <c r="B3" s="7" t="s">
        <v>24</v>
      </c>
      <c r="C3" s="9">
        <v>49</v>
      </c>
    </row>
    <row r="4" spans="2:3" s="3" customFormat="1" x14ac:dyDescent="0.25">
      <c r="B4" s="7" t="s">
        <v>114</v>
      </c>
      <c r="C4" s="9">
        <v>49</v>
      </c>
    </row>
    <row r="5" spans="2:3" s="3" customFormat="1" ht="30" x14ac:dyDescent="0.25">
      <c r="B5" s="7" t="s">
        <v>90</v>
      </c>
      <c r="C5" s="9">
        <v>19</v>
      </c>
    </row>
    <row r="6" spans="2:3" s="3" customFormat="1" x14ac:dyDescent="0.25">
      <c r="B6" s="7" t="s">
        <v>116</v>
      </c>
      <c r="C6" s="9">
        <v>7</v>
      </c>
    </row>
    <row r="7" spans="2:3" s="3" customFormat="1" ht="30" x14ac:dyDescent="0.25">
      <c r="B7" s="7" t="s">
        <v>115</v>
      </c>
      <c r="C7" s="9">
        <v>12</v>
      </c>
    </row>
    <row r="8" spans="2:3" s="3" customFormat="1" ht="30" x14ac:dyDescent="0.25">
      <c r="B8" s="7" t="s">
        <v>43</v>
      </c>
      <c r="C8" s="9">
        <v>40</v>
      </c>
    </row>
    <row r="9" spans="2:3" s="3" customFormat="1" ht="30" x14ac:dyDescent="0.25">
      <c r="B9" s="7" t="s">
        <v>111</v>
      </c>
      <c r="C9" s="9">
        <v>35</v>
      </c>
    </row>
    <row r="10" spans="2:3" s="3" customFormat="1" x14ac:dyDescent="0.25">
      <c r="B10" s="7" t="s">
        <v>112</v>
      </c>
      <c r="C10" s="9">
        <v>5</v>
      </c>
    </row>
    <row r="11" spans="2:3" x14ac:dyDescent="0.25">
      <c r="B11" s="1" t="s">
        <v>106</v>
      </c>
      <c r="C11" s="2">
        <v>108</v>
      </c>
    </row>
    <row r="13" spans="2:3" x14ac:dyDescent="0.25">
      <c r="B13" s="8" t="s">
        <v>120</v>
      </c>
      <c r="C13" t="s">
        <v>110</v>
      </c>
    </row>
    <row r="14" spans="2:3" ht="30" x14ac:dyDescent="0.25">
      <c r="B14" s="7" t="s">
        <v>111</v>
      </c>
      <c r="C14" s="9">
        <v>35</v>
      </c>
    </row>
    <row r="15" spans="2:3" ht="30" x14ac:dyDescent="0.25">
      <c r="B15" s="7" t="s">
        <v>65</v>
      </c>
      <c r="C15" s="9">
        <v>2</v>
      </c>
    </row>
    <row r="16" spans="2:3" x14ac:dyDescent="0.25">
      <c r="B16" s="7" t="s">
        <v>63</v>
      </c>
      <c r="C16" s="9">
        <v>1</v>
      </c>
    </row>
    <row r="17" spans="2:3" x14ac:dyDescent="0.25">
      <c r="B17" s="7" t="s">
        <v>62</v>
      </c>
      <c r="C17" s="9">
        <v>2</v>
      </c>
    </row>
    <row r="18" spans="2:3" ht="30" x14ac:dyDescent="0.25">
      <c r="B18" s="7" t="s">
        <v>117</v>
      </c>
      <c r="C18" s="9">
        <v>8</v>
      </c>
    </row>
    <row r="19" spans="2:3" ht="30" x14ac:dyDescent="0.25">
      <c r="B19" s="7" t="s">
        <v>85</v>
      </c>
      <c r="C19" s="9">
        <v>7</v>
      </c>
    </row>
    <row r="20" spans="2:3" ht="30" x14ac:dyDescent="0.25">
      <c r="B20" s="7" t="s">
        <v>84</v>
      </c>
      <c r="C20" s="9">
        <v>4</v>
      </c>
    </row>
    <row r="21" spans="2:3" x14ac:dyDescent="0.25">
      <c r="B21" s="7" t="s">
        <v>108</v>
      </c>
      <c r="C21" s="9">
        <v>1</v>
      </c>
    </row>
    <row r="22" spans="2:3" x14ac:dyDescent="0.25">
      <c r="B22" s="7" t="s">
        <v>86</v>
      </c>
      <c r="C22" s="9">
        <v>7</v>
      </c>
    </row>
    <row r="23" spans="2:3" x14ac:dyDescent="0.25">
      <c r="B23" s="7" t="s">
        <v>61</v>
      </c>
      <c r="C23" s="9">
        <v>2</v>
      </c>
    </row>
    <row r="24" spans="2:3" x14ac:dyDescent="0.25">
      <c r="B24" s="7" t="s">
        <v>78</v>
      </c>
      <c r="C24" s="9">
        <v>1</v>
      </c>
    </row>
    <row r="25" spans="2:3" x14ac:dyDescent="0.25">
      <c r="B25" s="7" t="s">
        <v>112</v>
      </c>
      <c r="C25" s="9">
        <v>5</v>
      </c>
    </row>
    <row r="26" spans="2:3" ht="45" x14ac:dyDescent="0.25">
      <c r="B26" s="7" t="s">
        <v>96</v>
      </c>
      <c r="C26" s="9">
        <v>1</v>
      </c>
    </row>
    <row r="27" spans="2:3" ht="30" x14ac:dyDescent="0.25">
      <c r="B27" s="7" t="s">
        <v>85</v>
      </c>
      <c r="C27" s="9">
        <v>3</v>
      </c>
    </row>
    <row r="28" spans="2:3" x14ac:dyDescent="0.25">
      <c r="B28" s="7" t="s">
        <v>87</v>
      </c>
      <c r="C28" s="9">
        <v>1</v>
      </c>
    </row>
    <row r="29" spans="2:3" x14ac:dyDescent="0.25">
      <c r="B29" s="7" t="s">
        <v>116</v>
      </c>
      <c r="C29" s="9">
        <v>7</v>
      </c>
    </row>
    <row r="30" spans="2:3" ht="30" x14ac:dyDescent="0.25">
      <c r="B30" s="7" t="s">
        <v>39</v>
      </c>
      <c r="C30" s="9">
        <v>1</v>
      </c>
    </row>
    <row r="31" spans="2:3" ht="30" x14ac:dyDescent="0.25">
      <c r="B31" s="7" t="s">
        <v>107</v>
      </c>
      <c r="C31" s="9">
        <v>1</v>
      </c>
    </row>
    <row r="32" spans="2:3" ht="30" x14ac:dyDescent="0.25">
      <c r="B32" s="7" t="s">
        <v>117</v>
      </c>
      <c r="C32" s="9">
        <v>3</v>
      </c>
    </row>
    <row r="33" spans="2:3" ht="30" x14ac:dyDescent="0.25">
      <c r="B33" s="7" t="s">
        <v>88</v>
      </c>
      <c r="C33" s="9">
        <v>1</v>
      </c>
    </row>
    <row r="34" spans="2:3" ht="30" x14ac:dyDescent="0.25">
      <c r="B34" s="7" t="s">
        <v>84</v>
      </c>
      <c r="C34" s="9">
        <v>1</v>
      </c>
    </row>
    <row r="35" spans="2:3" ht="30" x14ac:dyDescent="0.25">
      <c r="B35" s="7" t="s">
        <v>115</v>
      </c>
      <c r="C35" s="9">
        <v>12</v>
      </c>
    </row>
    <row r="36" spans="2:3" x14ac:dyDescent="0.25">
      <c r="B36" s="7" t="s">
        <v>26</v>
      </c>
      <c r="C36" s="9">
        <v>4</v>
      </c>
    </row>
    <row r="37" spans="2:3" ht="30" x14ac:dyDescent="0.25">
      <c r="B37" s="7" t="s">
        <v>83</v>
      </c>
      <c r="C37" s="9">
        <v>2</v>
      </c>
    </row>
    <row r="38" spans="2:3" x14ac:dyDescent="0.25">
      <c r="B38" s="7" t="s">
        <v>82</v>
      </c>
      <c r="C38" s="9">
        <v>6</v>
      </c>
    </row>
    <row r="39" spans="2:3" x14ac:dyDescent="0.25">
      <c r="B39" s="7" t="s">
        <v>114</v>
      </c>
      <c r="C39" s="9">
        <v>49</v>
      </c>
    </row>
    <row r="40" spans="2:3" ht="30" x14ac:dyDescent="0.25">
      <c r="B40" s="7" t="s">
        <v>39</v>
      </c>
      <c r="C40" s="9">
        <v>1</v>
      </c>
    </row>
    <row r="41" spans="2:3" x14ac:dyDescent="0.25">
      <c r="B41" s="7" t="s">
        <v>26</v>
      </c>
      <c r="C41" s="9">
        <v>11</v>
      </c>
    </row>
    <row r="42" spans="2:3" x14ac:dyDescent="0.25">
      <c r="B42" s="7" t="s">
        <v>89</v>
      </c>
      <c r="C42" s="9">
        <v>8</v>
      </c>
    </row>
    <row r="43" spans="2:3" ht="30" x14ac:dyDescent="0.25">
      <c r="B43" s="7" t="s">
        <v>83</v>
      </c>
      <c r="C43" s="9">
        <v>3</v>
      </c>
    </row>
    <row r="44" spans="2:3" x14ac:dyDescent="0.25">
      <c r="B44" s="7" t="s">
        <v>82</v>
      </c>
      <c r="C44" s="9">
        <v>14</v>
      </c>
    </row>
    <row r="45" spans="2:3" ht="30" x14ac:dyDescent="0.25">
      <c r="B45" s="7" t="s">
        <v>117</v>
      </c>
      <c r="C45" s="9">
        <v>3</v>
      </c>
    </row>
    <row r="46" spans="2:3" x14ac:dyDescent="0.25">
      <c r="B46" s="7" t="s">
        <v>30</v>
      </c>
      <c r="C46" s="9">
        <v>5</v>
      </c>
    </row>
    <row r="47" spans="2:3" ht="30" x14ac:dyDescent="0.25">
      <c r="B47" s="7" t="s">
        <v>81</v>
      </c>
      <c r="C47" s="9">
        <v>3</v>
      </c>
    </row>
    <row r="48" spans="2:3" x14ac:dyDescent="0.25">
      <c r="B48" s="7" t="s">
        <v>86</v>
      </c>
      <c r="C48" s="9">
        <v>1</v>
      </c>
    </row>
    <row r="49" spans="2:3" x14ac:dyDescent="0.25">
      <c r="B49" s="1" t="s">
        <v>106</v>
      </c>
      <c r="C49" s="2">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9 X u X V m g v + D 2 l A A A A 9 g A A A B I A H A B D b 2 5 m a W c v U G F j a 2 F n Z S 5 4 b W w g o h g A K K A U A A A A A A A A A A A A A A A A A A A A A A A A A A A A h Y 8 x D o I w G I W v Q r r T l q K J I T 9 l M G 6 S m J A Y 1 6 Z U a I R i a L H c z c E j e Q U x i r o 5 v u 9 9 w 3 v 3 6 w 2 y s W 2 C i + q t 7 k y K I k x R o I z s S m 2 q F A 3 u G K 5 Q x m E n 5 E l U K p h k Y 5 P R l i m q n T s n h H j v s Y 9 x 1 1 e E U R q R Q 7 4 t Z K 1 a g T 6 y / i + H 2 l g n j F S I w / 4 1 h j M c R U v M F j G m Q G Y I u T Z f g U 1 7 n + 0 P h P X Q u K F X X N l w U w C Z I 5 D 3 B / 4 A U E s D B B Q A A g A I A P V 7 l 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1 e 5 d W K I p H u A 4 A A A A R A A A A E w A c A E Z v c m 1 1 b G F z L 1 N l Y 3 R p b 2 4 x L m 0 g o h g A K K A U A A A A A A A A A A A A A A A A A A A A A A A A A A A A K 0 5 N L s n M z 1 M I h t C G 1 g B Q S w E C L Q A U A A I A C A D 1 e 5 d W a C / 4 P a U A A A D 2 A A A A E g A A A A A A A A A A A A A A A A A A A A A A Q 2 9 u Z m l n L 1 B h Y 2 t h Z 2 U u e G 1 s U E s B A i 0 A F A A C A A g A 9 X u X V g / K 6 a u k A A A A 6 Q A A A B M A A A A A A A A A A A A A A A A A 8 Q A A A F t D b 2 5 0 Z W 5 0 X 1 R 5 c G V z X S 5 4 b W x Q S w E C L Q A U A A I A C A D 1 e 5 d 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D u I E o x k W 0 e I 8 e N k + e d m N Q A A A A A C A A A A A A A Q Z g A A A A E A A C A A A A B K B G t M O / a U U 6 t u f + o r t 2 1 A 4 K l g + G 6 u c L Y q B 4 e M + 5 M b A A A A A A A O g A A A A A I A A C A A A A B l 7 q R O / m s p y d p + i x h + N m i i w n k b / l + 8 V q 1 J i 8 3 Y o n r D i F A A A A B U Q n g s l F 5 q q 6 x N z 9 b C 7 G t c C M 0 M A j 8 e l b H x q x D s g l g q r r i 4 L N D 2 q N x 0 + / E 0 r k 5 5 5 F p z B m o A f T 5 F 3 r 3 T E X Q M o 2 p H u J + t R / 9 y U x s m I P H E m v v j 3 k A A A A C x s c g g k 1 N 9 a 0 R W d b U U M 8 U Q e U j l m / k 9 O L l W R 2 G o Y u R 3 y u l 5 + A f y v I Y M 5 4 Y 2 N a 1 i J h H y z A a 0 A 3 D b n 7 e l v W 9 5 Z M S J < / D a t a M a s h u p > 
</file>

<file path=customXml/itemProps1.xml><?xml version="1.0" encoding="utf-8"?>
<ds:datastoreItem xmlns:ds="http://schemas.openxmlformats.org/officeDocument/2006/customXml" ds:itemID="{0D36A211-D1A0-46AE-ABFC-ED3E872906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PA 2024</vt:lpstr>
      <vt:lpstr>Hoja1</vt:lpstr>
      <vt:lpstr>Tablas</vt:lpstr>
      <vt:lpstr>Resumen eliminación</vt:lpstr>
      <vt:lpstr>Estructura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 Ochoa</dc:creator>
  <cp:lastModifiedBy>Cristian Javier Vargas del Campo</cp:lastModifiedBy>
  <dcterms:created xsi:type="dcterms:W3CDTF">2023-03-23T17:08:33Z</dcterms:created>
  <dcterms:modified xsi:type="dcterms:W3CDTF">2025-02-14T15:59:35Z</dcterms:modified>
</cp:coreProperties>
</file>