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C5686AF0-CECB-4009-95EC-9F50559FDC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4" l="1"/>
  <c r="P22" i="4"/>
  <c r="P23" i="4"/>
  <c r="P24" i="4"/>
  <c r="P25" i="4"/>
  <c r="P26" i="4"/>
  <c r="P27" i="4"/>
  <c r="P13" i="4"/>
  <c r="P14" i="4"/>
  <c r="P15" i="4"/>
  <c r="P16" i="4"/>
  <c r="P17" i="4"/>
  <c r="P18" i="4"/>
  <c r="P19" i="4"/>
  <c r="Q127" i="4" l="1"/>
  <c r="P127" i="4"/>
  <c r="Q126" i="4"/>
  <c r="P126" i="4"/>
  <c r="Q125" i="4"/>
  <c r="P125" i="4"/>
  <c r="Q123" i="4"/>
  <c r="P123" i="4"/>
  <c r="Q122" i="4"/>
  <c r="P122" i="4"/>
  <c r="Q121" i="4"/>
  <c r="P121" i="4"/>
  <c r="Q118" i="4"/>
  <c r="P118" i="4"/>
  <c r="Q117" i="4"/>
  <c r="P117" i="4"/>
  <c r="Q115" i="4"/>
  <c r="P115" i="4"/>
  <c r="Q114" i="4"/>
  <c r="P114" i="4"/>
  <c r="Q113" i="4"/>
  <c r="P113" i="4"/>
  <c r="Q112" i="4"/>
  <c r="P112" i="4"/>
  <c r="Q111" i="4"/>
  <c r="P111" i="4"/>
  <c r="Q109" i="4"/>
  <c r="P109" i="4"/>
  <c r="Q108" i="4"/>
  <c r="P108" i="4"/>
  <c r="Q105" i="4"/>
  <c r="P105" i="4"/>
  <c r="Q102" i="4"/>
  <c r="P102" i="4"/>
  <c r="Q100" i="4"/>
  <c r="P100" i="4"/>
  <c r="Q99" i="4"/>
  <c r="P99" i="4"/>
  <c r="Q98" i="4"/>
  <c r="P98" i="4"/>
  <c r="Q97" i="4"/>
  <c r="P97" i="4"/>
  <c r="Q94" i="4"/>
  <c r="P94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79" i="4"/>
  <c r="P79" i="4"/>
  <c r="Q78" i="4"/>
  <c r="P78" i="4"/>
  <c r="Q76" i="4"/>
  <c r="P76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7" i="4"/>
  <c r="P47" i="4"/>
  <c r="Q46" i="4"/>
  <c r="P46" i="4"/>
  <c r="Q42" i="4"/>
  <c r="P42" i="4"/>
  <c r="Q40" i="4"/>
  <c r="P40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80" i="4" l="1"/>
  <c r="L80" i="4"/>
  <c r="M80" i="4"/>
  <c r="P80" i="4" s="1"/>
  <c r="N80" i="4"/>
  <c r="Q80" i="4" s="1"/>
  <c r="O80" i="4"/>
  <c r="K53" i="4" l="1"/>
  <c r="L53" i="4"/>
  <c r="M53" i="4"/>
  <c r="N53" i="4"/>
  <c r="Q53" i="4" s="1"/>
  <c r="O53" i="4"/>
  <c r="P53" i="4" l="1"/>
  <c r="O110" i="4"/>
  <c r="N110" i="4"/>
  <c r="M110" i="4"/>
  <c r="L110" i="4"/>
  <c r="K110" i="4"/>
  <c r="O119" i="4"/>
  <c r="N119" i="4"/>
  <c r="Q119" i="4" s="1"/>
  <c r="M119" i="4"/>
  <c r="P119" i="4" s="1"/>
  <c r="L119" i="4"/>
  <c r="K119" i="4"/>
  <c r="O104" i="4"/>
  <c r="O103" i="4" s="1"/>
  <c r="N104" i="4"/>
  <c r="Q104" i="4" s="1"/>
  <c r="M104" i="4"/>
  <c r="P104" i="4" s="1"/>
  <c r="L104" i="4"/>
  <c r="L103" i="4" s="1"/>
  <c r="K104" i="4"/>
  <c r="K103" i="4" s="1"/>
  <c r="O72" i="4"/>
  <c r="N72" i="4"/>
  <c r="M72" i="4"/>
  <c r="L72" i="4"/>
  <c r="K72" i="4"/>
  <c r="P110" i="4" l="1"/>
  <c r="Q110" i="4"/>
  <c r="N103" i="4"/>
  <c r="Q103" i="4" s="1"/>
  <c r="M103" i="4"/>
  <c r="P103" i="4" s="1"/>
  <c r="O85" i="4" l="1"/>
  <c r="L85" i="4"/>
  <c r="M85" i="4"/>
  <c r="P85" i="4" s="1"/>
  <c r="N85" i="4"/>
  <c r="Q85" i="4" s="1"/>
  <c r="K85" i="4"/>
  <c r="O101" i="4" l="1"/>
  <c r="N101" i="4"/>
  <c r="M101" i="4"/>
  <c r="L101" i="4"/>
  <c r="K101" i="4"/>
  <c r="Q101" i="4" l="1"/>
  <c r="P101" i="4"/>
  <c r="O120" i="4"/>
  <c r="N120" i="4"/>
  <c r="M120" i="4"/>
  <c r="L120" i="4"/>
  <c r="K120" i="4"/>
  <c r="P120" i="4" l="1"/>
  <c r="Q120" i="4"/>
  <c r="O87" i="4"/>
  <c r="N87" i="4"/>
  <c r="M87" i="4"/>
  <c r="L87" i="4"/>
  <c r="K87" i="4"/>
  <c r="P87" i="4" l="1"/>
  <c r="Q87" i="4"/>
  <c r="K84" i="4"/>
  <c r="O37" i="4"/>
  <c r="O84" i="4" l="1"/>
  <c r="L107" i="4" l="1"/>
  <c r="O124" i="4"/>
  <c r="N124" i="4"/>
  <c r="M124" i="4"/>
  <c r="L124" i="4"/>
  <c r="K124" i="4"/>
  <c r="O116" i="4"/>
  <c r="N116" i="4"/>
  <c r="Q116" i="4" s="1"/>
  <c r="M116" i="4"/>
  <c r="L116" i="4"/>
  <c r="K116" i="4"/>
  <c r="O107" i="4"/>
  <c r="N107" i="4"/>
  <c r="M107" i="4"/>
  <c r="K107" i="4"/>
  <c r="N84" i="4"/>
  <c r="Q84" i="4" s="1"/>
  <c r="M84" i="4"/>
  <c r="P84" i="4" s="1"/>
  <c r="L84" i="4"/>
  <c r="O96" i="4"/>
  <c r="N96" i="4"/>
  <c r="M96" i="4"/>
  <c r="L96" i="4"/>
  <c r="K96" i="4"/>
  <c r="O77" i="4"/>
  <c r="N77" i="4"/>
  <c r="Q77" i="4" s="1"/>
  <c r="M77" i="4"/>
  <c r="L77" i="4"/>
  <c r="K75" i="4"/>
  <c r="K77" i="4"/>
  <c r="Q124" i="4" l="1"/>
  <c r="P124" i="4"/>
  <c r="P116" i="4"/>
  <c r="P107" i="4"/>
  <c r="Q107" i="4"/>
  <c r="Q96" i="4"/>
  <c r="P96" i="4"/>
  <c r="P77" i="4"/>
  <c r="K106" i="4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Q106" i="4" l="1"/>
  <c r="P106" i="4"/>
  <c r="P95" i="4"/>
  <c r="Q95" i="4"/>
  <c r="P41" i="4"/>
  <c r="Q41" i="4"/>
  <c r="P37" i="4"/>
  <c r="Q37" i="4"/>
  <c r="P20" i="4"/>
  <c r="Q20" i="4"/>
  <c r="N71" i="4"/>
  <c r="Q71" i="4" s="1"/>
  <c r="M36" i="4"/>
  <c r="P36" i="4" s="1"/>
  <c r="N36" i="4"/>
  <c r="L36" i="4"/>
  <c r="O36" i="4"/>
  <c r="K36" i="4"/>
  <c r="Q36" i="4" l="1"/>
  <c r="M71" i="4"/>
  <c r="P71" i="4" s="1"/>
  <c r="L28" i="4"/>
  <c r="M28" i="4"/>
  <c r="N28" i="4"/>
  <c r="O28" i="4"/>
  <c r="O11" i="4" s="1"/>
  <c r="O10" i="4" s="1"/>
  <c r="Q28" i="4" l="1"/>
  <c r="L11" i="4"/>
  <c r="N11" i="4"/>
  <c r="M11" i="4"/>
  <c r="K28" i="4"/>
  <c r="K11" i="4" s="1"/>
  <c r="K10" i="4" s="1"/>
  <c r="P11" i="4" l="1"/>
  <c r="P28" i="4"/>
  <c r="Q11" i="4"/>
  <c r="M10" i="4"/>
  <c r="M128" i="4" s="1"/>
  <c r="N10" i="4"/>
  <c r="N128" i="4" s="1"/>
  <c r="L10" i="4"/>
  <c r="L128" i="4" s="1"/>
  <c r="O128" i="4"/>
  <c r="M132" i="4" l="1"/>
  <c r="K128" i="4"/>
  <c r="P128" i="4" s="1"/>
  <c r="L132" i="4"/>
  <c r="O132" i="4"/>
  <c r="Q128" i="4" l="1"/>
  <c r="N132" i="4"/>
  <c r="K132" i="4" l="1"/>
  <c r="P10" i="4"/>
  <c r="Q10" i="4"/>
</calcChain>
</file>

<file path=xl/sharedStrings.xml><?xml version="1.0" encoding="utf-8"?>
<sst xmlns="http://schemas.openxmlformats.org/spreadsheetml/2006/main" count="968" uniqueCount="286">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</sst>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K127" activePane="bottomRight" state="frozen"/>
      <selection pane="topRight" activeCell="I1" sqref="I1"/>
      <selection pane="bottomLeft" activeCell="A10" sqref="A10"/>
      <selection pane="bottomRight" activeCell="K131" sqref="K131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20.5703125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51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12"/>
      <c r="S1" s="112"/>
    </row>
    <row r="2" spans="1:19" s="47" customFormat="1" ht="12.75" x14ac:dyDescent="0.2">
      <c r="A2" s="154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12"/>
      <c r="S2" s="112"/>
    </row>
    <row r="3" spans="1:19" s="47" customFormat="1" ht="12.75" x14ac:dyDescent="0.2">
      <c r="A3" s="157" t="s">
        <v>285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2"/>
      <c r="K6" s="163" t="s">
        <v>10</v>
      </c>
      <c r="L6" s="163" t="s">
        <v>11</v>
      </c>
      <c r="M6" s="163" t="s">
        <v>12</v>
      </c>
      <c r="N6" s="163" t="s">
        <v>13</v>
      </c>
      <c r="O6" s="165" t="s">
        <v>14</v>
      </c>
      <c r="P6" s="167" t="s">
        <v>15</v>
      </c>
      <c r="Q6" s="17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78" t="s">
        <v>4</v>
      </c>
      <c r="K7" s="164"/>
      <c r="L7" s="164"/>
      <c r="M7" s="164"/>
      <c r="N7" s="164"/>
      <c r="O7" s="166"/>
      <c r="P7" s="168"/>
      <c r="Q7" s="176"/>
      <c r="R7" s="114"/>
      <c r="S7" s="102"/>
    </row>
    <row r="8" spans="1:19" s="48" customFormat="1" x14ac:dyDescent="0.2">
      <c r="A8" s="180"/>
      <c r="B8" s="181"/>
      <c r="C8" s="180"/>
      <c r="D8" s="182"/>
      <c r="E8" s="10"/>
      <c r="F8" s="76"/>
      <c r="G8" s="76"/>
      <c r="H8" s="11" t="s">
        <v>18</v>
      </c>
      <c r="I8" s="11"/>
      <c r="J8" s="179"/>
      <c r="K8" s="164"/>
      <c r="L8" s="164"/>
      <c r="M8" s="164"/>
      <c r="N8" s="164"/>
      <c r="O8" s="166"/>
      <c r="P8" s="168"/>
      <c r="Q8" s="176"/>
      <c r="R8" s="114"/>
      <c r="S8" s="102"/>
    </row>
    <row r="9" spans="1:19" s="48" customFormat="1" ht="15.75" thickBot="1" x14ac:dyDescent="0.25">
      <c r="A9" s="180"/>
      <c r="B9" s="181"/>
      <c r="C9" s="180"/>
      <c r="D9" s="182"/>
      <c r="E9" s="10"/>
      <c r="F9" s="76"/>
      <c r="G9" s="76"/>
      <c r="H9" s="11" t="s">
        <v>8</v>
      </c>
      <c r="I9" s="11"/>
      <c r="J9" s="179"/>
      <c r="K9" s="164"/>
      <c r="L9" s="164"/>
      <c r="M9" s="164"/>
      <c r="N9" s="164"/>
      <c r="O9" s="166"/>
      <c r="P9" s="168"/>
      <c r="Q9" s="177"/>
      <c r="R9" s="114"/>
      <c r="S9" s="102"/>
    </row>
    <row r="10" spans="1:19" s="49" customFormat="1" thickBot="1" x14ac:dyDescent="0.25">
      <c r="A10" s="169" t="s">
        <v>19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92">
        <f>K11+K36+K71+K84+K95</f>
        <v>603583816000</v>
      </c>
      <c r="L10" s="92">
        <f>L11+L36+L71+L84+L95</f>
        <v>586278001180.13</v>
      </c>
      <c r="M10" s="92">
        <f>M11+M36+M71+M84+M95</f>
        <v>575016621701.25</v>
      </c>
      <c r="N10" s="92">
        <f>N11+N36+N71+N84+N95</f>
        <v>565240819954.17004</v>
      </c>
      <c r="O10" s="92">
        <f>O11+O36+O71+O84+O95</f>
        <v>563435963220.17004</v>
      </c>
      <c r="P10" s="65">
        <f>+M10/K10</f>
        <v>0.95267070862160097</v>
      </c>
      <c r="Q10" s="66">
        <f>+N10/K10</f>
        <v>0.93647444641585631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31955411750</v>
      </c>
      <c r="L11" s="93">
        <f t="shared" ref="L11:O11" si="0">L12+L20+L28+L35</f>
        <v>31455411750</v>
      </c>
      <c r="M11" s="93">
        <f t="shared" si="0"/>
        <v>26134094310</v>
      </c>
      <c r="N11" s="93">
        <f t="shared" si="0"/>
        <v>26134094310</v>
      </c>
      <c r="O11" s="93">
        <f t="shared" si="0"/>
        <v>25536788684</v>
      </c>
      <c r="P11" s="67">
        <f t="shared" ref="P11:P74" si="1">+M11/K11</f>
        <v>0.81782999744949303</v>
      </c>
      <c r="Q11" s="68">
        <f t="shared" ref="Q11:Q74" si="2">+N11/K11</f>
        <v>0.81782999744949303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21708260024</v>
      </c>
      <c r="L12" s="94">
        <f t="shared" ref="L12:O12" si="3">SUM(L13:L19)</f>
        <v>21208260024</v>
      </c>
      <c r="M12" s="94">
        <f t="shared" si="3"/>
        <v>17302173168</v>
      </c>
      <c r="N12" s="94">
        <f t="shared" si="3"/>
        <v>17302173168</v>
      </c>
      <c r="O12" s="94">
        <f t="shared" si="3"/>
        <v>17302173168</v>
      </c>
      <c r="P12" s="69">
        <f t="shared" si="1"/>
        <v>0.79703178185958878</v>
      </c>
      <c r="Q12" s="70">
        <f t="shared" si="2"/>
        <v>0.79703178185958878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14665941645</v>
      </c>
      <c r="L13" s="95">
        <v>14665941645</v>
      </c>
      <c r="M13" s="95">
        <v>13118072606</v>
      </c>
      <c r="N13" s="95">
        <v>13118072606</v>
      </c>
      <c r="O13" s="95">
        <v>13118072606</v>
      </c>
      <c r="P13" s="69">
        <f t="shared" si="1"/>
        <v>0.89445825733748852</v>
      </c>
      <c r="Q13" s="70">
        <f t="shared" si="2"/>
        <v>0.89445825733748852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2386366387</v>
      </c>
      <c r="L14" s="95">
        <v>2386366387</v>
      </c>
      <c r="M14" s="95">
        <v>2175204998</v>
      </c>
      <c r="N14" s="95">
        <v>2175204998</v>
      </c>
      <c r="O14" s="95">
        <v>2175204998</v>
      </c>
      <c r="P14" s="69">
        <f t="shared" si="1"/>
        <v>0.91151342469860219</v>
      </c>
      <c r="Q14" s="70">
        <f t="shared" si="2"/>
        <v>0.91151342469860219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781809692</v>
      </c>
      <c r="L15" s="95">
        <v>781809692</v>
      </c>
      <c r="M15" s="95">
        <v>745975670</v>
      </c>
      <c r="N15" s="95">
        <v>745975670</v>
      </c>
      <c r="O15" s="95">
        <v>745975670</v>
      </c>
      <c r="P15" s="69">
        <f t="shared" si="1"/>
        <v>0.95416528809161916</v>
      </c>
      <c r="Q15" s="70">
        <f t="shared" si="2"/>
        <v>0.95416528809161916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514918598</v>
      </c>
      <c r="L16" s="95">
        <v>514918598</v>
      </c>
      <c r="M16" s="95">
        <v>464372423</v>
      </c>
      <c r="N16" s="95">
        <v>464372423</v>
      </c>
      <c r="O16" s="95">
        <v>464372423</v>
      </c>
      <c r="P16" s="69">
        <f t="shared" si="1"/>
        <v>0.90183657145745588</v>
      </c>
      <c r="Q16" s="70">
        <f t="shared" si="2"/>
        <v>0.90183657145745588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33767547</v>
      </c>
      <c r="L17" s="95">
        <v>33767547</v>
      </c>
      <c r="M17" s="95">
        <v>24971894</v>
      </c>
      <c r="N17" s="95">
        <v>24971894</v>
      </c>
      <c r="O17" s="95">
        <v>24971894</v>
      </c>
      <c r="P17" s="69">
        <f t="shared" si="1"/>
        <v>0.73952348389416622</v>
      </c>
      <c r="Q17" s="70">
        <f t="shared" si="2"/>
        <v>0.73952348389416622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2036808798</v>
      </c>
      <c r="L18" s="95">
        <v>2036808798</v>
      </c>
      <c r="M18" s="95">
        <v>85235107</v>
      </c>
      <c r="N18" s="95">
        <v>85235107</v>
      </c>
      <c r="O18" s="95">
        <v>85235107</v>
      </c>
      <c r="P18" s="69">
        <f t="shared" si="1"/>
        <v>4.1847377664361404E-2</v>
      </c>
      <c r="Q18" s="70">
        <f t="shared" si="2"/>
        <v>4.1847377664361404E-2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1288647357</v>
      </c>
      <c r="L19" s="95">
        <v>788647357</v>
      </c>
      <c r="M19" s="95">
        <v>688340470</v>
      </c>
      <c r="N19" s="95">
        <v>688340470</v>
      </c>
      <c r="O19" s="95">
        <v>688340470</v>
      </c>
      <c r="P19" s="69">
        <f t="shared" si="1"/>
        <v>0.53415735985558688</v>
      </c>
      <c r="Q19" s="70">
        <f t="shared" si="2"/>
        <v>0.53415735985558688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7508268726</v>
      </c>
      <c r="L20" s="94">
        <f t="shared" ref="L20:O20" si="4">SUM(L21:L27)</f>
        <v>7508268726</v>
      </c>
      <c r="M20" s="94">
        <f t="shared" si="4"/>
        <v>6950786282</v>
      </c>
      <c r="N20" s="94">
        <f t="shared" si="4"/>
        <v>6950786282</v>
      </c>
      <c r="O20" s="105">
        <f t="shared" si="4"/>
        <v>6353480656</v>
      </c>
      <c r="P20" s="69">
        <f t="shared" si="1"/>
        <v>0.9257508668983141</v>
      </c>
      <c r="Q20" s="70">
        <f t="shared" si="2"/>
        <v>0.9257508668983141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2069128660</v>
      </c>
      <c r="L21" s="95">
        <v>2069128660</v>
      </c>
      <c r="M21" s="95">
        <v>1919634922.6600001</v>
      </c>
      <c r="N21" s="95">
        <v>1919634922.6600001</v>
      </c>
      <c r="O21" s="95">
        <v>1752816083.6600001</v>
      </c>
      <c r="P21" s="69">
        <f t="shared" si="1"/>
        <v>0.92775039066927822</v>
      </c>
      <c r="Q21" s="70">
        <f t="shared" si="2"/>
        <v>0.92775039066927822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1507201254</v>
      </c>
      <c r="L22" s="95">
        <v>1507201254</v>
      </c>
      <c r="M22" s="95">
        <v>1399868934.6600001</v>
      </c>
      <c r="N22" s="95">
        <v>1399868934.6600001</v>
      </c>
      <c r="O22" s="95">
        <v>1278312821.6600001</v>
      </c>
      <c r="P22" s="69">
        <f t="shared" si="1"/>
        <v>0.92878700236272504</v>
      </c>
      <c r="Q22" s="70">
        <f t="shared" si="2"/>
        <v>0.92878700236272504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1812277535</v>
      </c>
      <c r="L23" s="95">
        <v>1812277535</v>
      </c>
      <c r="M23" s="95">
        <v>1652370230</v>
      </c>
      <c r="N23" s="95">
        <v>1652370230</v>
      </c>
      <c r="O23" s="95">
        <v>1492262156</v>
      </c>
      <c r="P23" s="69">
        <f t="shared" si="1"/>
        <v>0.91176445002944873</v>
      </c>
      <c r="Q23" s="70">
        <f t="shared" si="2"/>
        <v>0.91176445002944873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757757649</v>
      </c>
      <c r="L24" s="95">
        <v>757757649</v>
      </c>
      <c r="M24" s="95">
        <v>704610156.65999997</v>
      </c>
      <c r="N24" s="95">
        <v>704610156.65999997</v>
      </c>
      <c r="O24" s="95">
        <v>645513256.65999997</v>
      </c>
      <c r="P24" s="69">
        <f t="shared" si="1"/>
        <v>0.92986214997613303</v>
      </c>
      <c r="Q24" s="70">
        <f t="shared" si="2"/>
        <v>0.92986214997613303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215978039</v>
      </c>
      <c r="L25" s="95">
        <v>215978039</v>
      </c>
      <c r="M25" s="95">
        <v>199288140.68000001</v>
      </c>
      <c r="N25" s="95">
        <v>199288140.68000001</v>
      </c>
      <c r="O25" s="95">
        <v>183439440.68000001</v>
      </c>
      <c r="P25" s="69">
        <f t="shared" si="1"/>
        <v>0.92272409548083734</v>
      </c>
      <c r="Q25" s="70">
        <f t="shared" si="2"/>
        <v>0.92272409548083734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762582092</v>
      </c>
      <c r="L26" s="95">
        <v>762582092</v>
      </c>
      <c r="M26" s="95">
        <v>720833506.66999996</v>
      </c>
      <c r="N26" s="95">
        <v>720833506.66999996</v>
      </c>
      <c r="O26" s="95">
        <v>676509406.66999996</v>
      </c>
      <c r="P26" s="69">
        <f t="shared" si="1"/>
        <v>0.94525365102594094</v>
      </c>
      <c r="Q26" s="70">
        <f t="shared" si="2"/>
        <v>0.94525365102594094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383343497</v>
      </c>
      <c r="L27" s="95">
        <v>383343497</v>
      </c>
      <c r="M27" s="95">
        <v>354180390.67000002</v>
      </c>
      <c r="N27" s="95">
        <v>354180390.67000002</v>
      </c>
      <c r="O27" s="95">
        <v>324627490.67000002</v>
      </c>
      <c r="P27" s="69">
        <f t="shared" si="1"/>
        <v>0.92392434837625537</v>
      </c>
      <c r="Q27" s="70">
        <f t="shared" si="2"/>
        <v>0.92392434837625537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1881134860</v>
      </c>
      <c r="N28" s="94">
        <f>SUM(N29:N34)</f>
        <v>1881134860</v>
      </c>
      <c r="O28" s="94">
        <f>SUM(O29:O34)</f>
        <v>1881134860</v>
      </c>
      <c r="P28" s="69">
        <f t="shared" si="1"/>
        <v>0.68682556356003521</v>
      </c>
      <c r="Q28" s="70">
        <f t="shared" si="2"/>
        <v>0.68682556356003521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941555559</v>
      </c>
      <c r="N29" s="95">
        <v>941555559</v>
      </c>
      <c r="O29" s="95">
        <v>941555559</v>
      </c>
      <c r="P29" s="69">
        <f t="shared" si="1"/>
        <v>0.76394124417387188</v>
      </c>
      <c r="Q29" s="70">
        <f t="shared" si="2"/>
        <v>0.76394124417387188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36446487</v>
      </c>
      <c r="N30" s="95">
        <v>36446487</v>
      </c>
      <c r="O30" s="95">
        <v>36446487</v>
      </c>
      <c r="P30" s="69">
        <f t="shared" si="1"/>
        <v>0.13307062404637218</v>
      </c>
      <c r="Q30" s="70">
        <f t="shared" si="2"/>
        <v>0.13307062404637218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70616617</v>
      </c>
      <c r="N31" s="95">
        <v>70616617</v>
      </c>
      <c r="O31" s="95">
        <v>70616617</v>
      </c>
      <c r="P31" s="69">
        <f t="shared" si="1"/>
        <v>0.8594332920878085</v>
      </c>
      <c r="Q31" s="70">
        <f t="shared" si="2"/>
        <v>0.8594332920878085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757656755</v>
      </c>
      <c r="N32" s="95">
        <v>757656755</v>
      </c>
      <c r="O32" s="95">
        <v>757656755</v>
      </c>
      <c r="P32" s="69">
        <f t="shared" si="1"/>
        <v>0.76841621099631574</v>
      </c>
      <c r="Q32" s="70">
        <f t="shared" si="2"/>
        <v>0.76841621099631574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12143607</v>
      </c>
      <c r="N33" s="95">
        <v>12143607</v>
      </c>
      <c r="O33" s="95">
        <v>12143607</v>
      </c>
      <c r="P33" s="69">
        <f t="shared" si="1"/>
        <v>0.2216890425768461</v>
      </c>
      <c r="Q33" s="70">
        <f t="shared" si="2"/>
        <v>0.2216890425768461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62715835</v>
      </c>
      <c r="N34" s="95">
        <v>62715835</v>
      </c>
      <c r="O34" s="95">
        <v>62715835</v>
      </c>
      <c r="P34" s="69">
        <f t="shared" si="1"/>
        <v>0.57245814260777117</v>
      </c>
      <c r="Q34" s="70">
        <f t="shared" si="2"/>
        <v>0.57245814260777117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0</v>
      </c>
      <c r="L35" s="94">
        <v>0</v>
      </c>
      <c r="M35" s="94" t="s">
        <v>24</v>
      </c>
      <c r="N35" s="94" t="s">
        <v>24</v>
      </c>
      <c r="O35" s="94" t="s">
        <v>24</v>
      </c>
      <c r="P35" s="69" t="e">
        <f t="shared" si="1"/>
        <v>#DIV/0!</v>
      </c>
      <c r="Q35" s="70" t="e">
        <f t="shared" si="2"/>
        <v>#DIV/0!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9134426791.7600002</v>
      </c>
      <c r="M36" s="94">
        <f>M37+M41+M53</f>
        <v>8454616046.1599998</v>
      </c>
      <c r="N36" s="94">
        <f>N37+N41+N53</f>
        <v>5933116577.250001</v>
      </c>
      <c r="O36" s="94">
        <f>O37+O41+O53</f>
        <v>5904004970.250001</v>
      </c>
      <c r="P36" s="69">
        <f t="shared" si="1"/>
        <v>0.82911209449110157</v>
      </c>
      <c r="Q36" s="70">
        <f t="shared" si="2"/>
        <v>0.58183821540398428</v>
      </c>
      <c r="R36" s="118"/>
      <c r="S36" s="117"/>
      <c r="T36" s="117"/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301050000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1.3286829430327188E-3</v>
      </c>
      <c r="Q37" s="70">
        <f t="shared" si="2"/>
        <v>1.3286829430327188E-3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4.3859649122807015E-3</v>
      </c>
      <c r="Q38" s="70">
        <f t="shared" si="2"/>
        <v>4.3859649122807015E-3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 t="s">
        <v>24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v>0</v>
      </c>
      <c r="Q39" s="70"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171455606</v>
      </c>
      <c r="L41" s="94">
        <f>SUM(L42:L52)</f>
        <v>69366260</v>
      </c>
      <c r="M41" s="94">
        <f>SUM(M42:M52)</f>
        <v>68854756</v>
      </c>
      <c r="N41" s="94">
        <f>SUM(N42:N52)</f>
        <v>26030916</v>
      </c>
      <c r="O41" s="94">
        <f>SUM(O42:O52)</f>
        <v>26030916</v>
      </c>
      <c r="P41" s="69">
        <f t="shared" si="1"/>
        <v>0.4015894120137431</v>
      </c>
      <c r="Q41" s="70">
        <f t="shared" si="2"/>
        <v>0.15182306724925634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>
        <v>4368240</v>
      </c>
      <c r="O42" s="95">
        <v>4368240</v>
      </c>
      <c r="P42" s="69">
        <f t="shared" si="1"/>
        <v>1</v>
      </c>
      <c r="Q42" s="70">
        <f t="shared" si="2"/>
        <v>0.43682399999999999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v>0</v>
      </c>
      <c r="Q43" s="70"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v>0</v>
      </c>
      <c r="Q44" s="70"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 t="s">
        <v>24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v>0</v>
      </c>
      <c r="Q45" s="70"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14969920</v>
      </c>
      <c r="O46" s="95">
        <v>14969920</v>
      </c>
      <c r="P46" s="69">
        <f t="shared" si="1"/>
        <v>0.66577273333669873</v>
      </c>
      <c r="Q46" s="70">
        <f t="shared" si="2"/>
        <v>0.21026507502598552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 t="s">
        <v>24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v>0</v>
      </c>
      <c r="Q48" s="70"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 t="s">
        <v>24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v>0</v>
      </c>
      <c r="Q49" s="70"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7200000</v>
      </c>
      <c r="L50" s="95">
        <v>2192370</v>
      </c>
      <c r="M50" s="95">
        <v>2192370</v>
      </c>
      <c r="N50" s="95">
        <v>2192370</v>
      </c>
      <c r="O50" s="95">
        <v>2192370</v>
      </c>
      <c r="P50" s="69">
        <f t="shared" si="1"/>
        <v>0.30449583333333335</v>
      </c>
      <c r="Q50" s="70">
        <f t="shared" si="2"/>
        <v>0.30449583333333335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16000000</v>
      </c>
      <c r="L51" s="95">
        <v>4262386</v>
      </c>
      <c r="M51" s="95">
        <v>4262386</v>
      </c>
      <c r="N51" s="95">
        <v>4262386</v>
      </c>
      <c r="O51" s="95">
        <v>4262386</v>
      </c>
      <c r="P51" s="69">
        <f t="shared" si="1"/>
        <v>0.26639912500000001</v>
      </c>
      <c r="Q51" s="70">
        <f t="shared" si="2"/>
        <v>0.26639912500000001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9724687394</v>
      </c>
      <c r="L53" s="94">
        <f>SUM(L54:L70)</f>
        <v>8874624471.7600002</v>
      </c>
      <c r="M53" s="94">
        <f>SUM(M54:M70)</f>
        <v>8385361290.1599998</v>
      </c>
      <c r="N53" s="94">
        <f>SUM(N54:N70)</f>
        <v>5906685661.250001</v>
      </c>
      <c r="O53" s="94">
        <f>SUM(O54:O70)</f>
        <v>5877574054.250001</v>
      </c>
      <c r="P53" s="69">
        <f t="shared" si="1"/>
        <v>0.86227566505979969</v>
      </c>
      <c r="Q53" s="70">
        <f t="shared" si="2"/>
        <v>0.60739080054072958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66956178.729999997</v>
      </c>
      <c r="M54" s="106">
        <v>63495385.409999996</v>
      </c>
      <c r="N54" s="106">
        <v>33093407.559999999</v>
      </c>
      <c r="O54" s="106">
        <v>33093407.559999999</v>
      </c>
      <c r="P54" s="69">
        <f t="shared" si="1"/>
        <v>0.34038187891747368</v>
      </c>
      <c r="Q54" s="70">
        <f t="shared" si="2"/>
        <v>0.17740495899534267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173114193.12</v>
      </c>
      <c r="M55" s="95">
        <v>127587913.12</v>
      </c>
      <c r="N55" s="95">
        <v>103079967.33</v>
      </c>
      <c r="O55" s="95">
        <v>103079967.58</v>
      </c>
      <c r="P55" s="69">
        <f t="shared" si="1"/>
        <v>0.64342809086069352</v>
      </c>
      <c r="Q55" s="70">
        <f t="shared" si="2"/>
        <v>0.51983408900766692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16266764</v>
      </c>
      <c r="N56" s="95">
        <v>16018244</v>
      </c>
      <c r="O56" s="95">
        <v>15978244</v>
      </c>
      <c r="P56" s="69">
        <f t="shared" si="1"/>
        <v>0.11029474652676349</v>
      </c>
      <c r="Q56" s="70">
        <f t="shared" si="2"/>
        <v>0.10860968793694002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58100000</v>
      </c>
      <c r="N57" s="95">
        <v>33337606</v>
      </c>
      <c r="O57" s="95">
        <v>33337606</v>
      </c>
      <c r="P57" s="69">
        <f t="shared" si="1"/>
        <v>0.99279339646462683</v>
      </c>
      <c r="Q57" s="70">
        <f t="shared" si="2"/>
        <v>0.5696618776375133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503994451</v>
      </c>
      <c r="M58" s="95">
        <v>503994451</v>
      </c>
      <c r="N58" s="95">
        <v>368148860</v>
      </c>
      <c r="O58" s="95">
        <v>368148860</v>
      </c>
      <c r="P58" s="69">
        <f t="shared" si="1"/>
        <v>1</v>
      </c>
      <c r="Q58" s="70">
        <f t="shared" si="2"/>
        <v>0.73046212963166135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1169087507</v>
      </c>
      <c r="M59" s="95">
        <v>1133518668</v>
      </c>
      <c r="N59" s="95">
        <v>1133518667</v>
      </c>
      <c r="O59" s="95">
        <v>1133497467</v>
      </c>
      <c r="P59" s="69">
        <f t="shared" si="1"/>
        <v>0.91165457963832752</v>
      </c>
      <c r="Q59" s="70">
        <f t="shared" si="2"/>
        <v>0.91165457883405798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425760819</v>
      </c>
      <c r="O60" s="95">
        <v>425760819</v>
      </c>
      <c r="P60" s="69">
        <f t="shared" si="1"/>
        <v>1</v>
      </c>
      <c r="Q60" s="70">
        <f t="shared" si="2"/>
        <v>0.85633783613121239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2052946222</v>
      </c>
      <c r="L61" s="95">
        <v>1957077242.1500001</v>
      </c>
      <c r="M61" s="95">
        <v>1931945067.1500001</v>
      </c>
      <c r="N61" s="95">
        <v>1220520703.9100001</v>
      </c>
      <c r="O61" s="95">
        <v>1220520703.6600001</v>
      </c>
      <c r="P61" s="69">
        <f t="shared" si="1"/>
        <v>0.94105975424328481</v>
      </c>
      <c r="Q61" s="70">
        <f t="shared" si="2"/>
        <v>0.59452151782181462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1125556609</v>
      </c>
      <c r="L62" s="95">
        <v>981678603</v>
      </c>
      <c r="M62" s="95">
        <v>822759489</v>
      </c>
      <c r="N62" s="95">
        <v>704375229.12</v>
      </c>
      <c r="O62" s="95">
        <v>676088757.12</v>
      </c>
      <c r="P62" s="69">
        <f t="shared" si="1"/>
        <v>0.73098010568387151</v>
      </c>
      <c r="Q62" s="70">
        <f t="shared" si="2"/>
        <v>0.62580169090366911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1061848224</v>
      </c>
      <c r="M63" s="95">
        <v>1061848224</v>
      </c>
      <c r="N63" s="95">
        <v>659115400</v>
      </c>
      <c r="O63" s="95">
        <v>659115400</v>
      </c>
      <c r="P63" s="69">
        <f t="shared" si="1"/>
        <v>0.93407341968873625</v>
      </c>
      <c r="Q63" s="70">
        <f t="shared" si="2"/>
        <v>0.57980242536762883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1020911888.76</v>
      </c>
      <c r="M64" s="95">
        <v>977341084.48000002</v>
      </c>
      <c r="N64" s="95">
        <v>565279887.01999998</v>
      </c>
      <c r="O64" s="95">
        <v>565279887.01999998</v>
      </c>
      <c r="P64" s="69">
        <f t="shared" si="1"/>
        <v>0.86701595855654479</v>
      </c>
      <c r="Q64" s="70">
        <f t="shared" si="2"/>
        <v>0.50146943669941468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157015474</v>
      </c>
      <c r="M65" s="95">
        <v>152015474</v>
      </c>
      <c r="N65" s="95">
        <v>25305643.309999999</v>
      </c>
      <c r="O65" s="95">
        <v>25305643.309999999</v>
      </c>
      <c r="P65" s="69">
        <f t="shared" si="1"/>
        <v>0.85922099457378609</v>
      </c>
      <c r="Q65" s="70">
        <f t="shared" si="2"/>
        <v>0.14303241269469499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573833700</v>
      </c>
      <c r="L66" s="95">
        <v>451522800</v>
      </c>
      <c r="M66" s="95">
        <v>451522800</v>
      </c>
      <c r="N66" s="95">
        <v>411522800</v>
      </c>
      <c r="O66" s="95">
        <v>411522800</v>
      </c>
      <c r="P66" s="69">
        <f t="shared" si="1"/>
        <v>0.78685305516214887</v>
      </c>
      <c r="Q66" s="70">
        <f t="shared" si="2"/>
        <v>0.71714644852681186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5280367</v>
      </c>
      <c r="O68" s="95">
        <v>5280367</v>
      </c>
      <c r="P68" s="69">
        <f t="shared" si="1"/>
        <v>1</v>
      </c>
      <c r="Q68" s="70">
        <f t="shared" si="2"/>
        <v>0.34177132686084144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>
        <v>370000000</v>
      </c>
      <c r="N69" s="95" t="s">
        <v>24</v>
      </c>
      <c r="O69" s="95" t="s">
        <v>24</v>
      </c>
      <c r="P69" s="69">
        <f t="shared" si="1"/>
        <v>1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202328060</v>
      </c>
      <c r="N70" s="95">
        <v>202328060</v>
      </c>
      <c r="O70" s="95">
        <v>201564125</v>
      </c>
      <c r="P70" s="69">
        <f t="shared" si="1"/>
        <v>0.65151524714216713</v>
      </c>
      <c r="Q70" s="70">
        <f t="shared" si="2"/>
        <v>0.65151524714216713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505911687791.92999</v>
      </c>
      <c r="N71" s="94">
        <f t="shared" si="5"/>
        <v>505911687791.92999</v>
      </c>
      <c r="O71" s="94">
        <f t="shared" si="5"/>
        <v>505911687791.92999</v>
      </c>
      <c r="P71" s="69">
        <f t="shared" si="1"/>
        <v>0.99159149017679526</v>
      </c>
      <c r="Q71" s="70">
        <f t="shared" si="2"/>
        <v>0.99159149017679526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92039744</v>
      </c>
      <c r="N77" s="94">
        <f t="shared" si="10"/>
        <v>92039744</v>
      </c>
      <c r="O77" s="94">
        <f t="shared" si="10"/>
        <v>92039744</v>
      </c>
      <c r="P77" s="69">
        <f t="shared" si="8"/>
        <v>0.92965682194658805</v>
      </c>
      <c r="Q77" s="70">
        <f t="shared" si="9"/>
        <v>0.92965682194658805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54242122</v>
      </c>
      <c r="L78" s="95">
        <v>54242122</v>
      </c>
      <c r="M78" s="95">
        <v>47277866</v>
      </c>
      <c r="N78" s="95">
        <v>47277866</v>
      </c>
      <c r="O78" s="95">
        <v>47277866</v>
      </c>
      <c r="P78" s="69">
        <f t="shared" si="8"/>
        <v>0.87160797285917391</v>
      </c>
      <c r="Q78" s="70">
        <f t="shared" si="9"/>
        <v>0.87160797285917391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44761878</v>
      </c>
      <c r="L79" s="95">
        <v>44761878</v>
      </c>
      <c r="M79" s="95">
        <v>44761878</v>
      </c>
      <c r="N79" s="95">
        <v>44761878</v>
      </c>
      <c r="O79" s="95">
        <v>44761878</v>
      </c>
      <c r="P79" s="69">
        <f t="shared" si="8"/>
        <v>1</v>
      </c>
      <c r="Q79" s="70">
        <f t="shared" si="9"/>
        <v>1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205028488.93000001</v>
      </c>
      <c r="N80" s="94">
        <f t="shared" si="11"/>
        <v>205028488.93000001</v>
      </c>
      <c r="O80" s="94">
        <f t="shared" si="11"/>
        <v>205028488.93000001</v>
      </c>
      <c r="P80" s="69">
        <f t="shared" si="8"/>
        <v>7.6272641988765308E-2</v>
      </c>
      <c r="Q80" s="70">
        <f t="shared" si="9"/>
        <v>7.6272641988765308E-2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>
        <v>496</v>
      </c>
      <c r="N82" s="95">
        <v>496</v>
      </c>
      <c r="O82" s="95">
        <v>496</v>
      </c>
      <c r="P82" s="108">
        <f t="shared" si="8"/>
        <v>9.2258472527063722E-7</v>
      </c>
      <c r="Q82" s="109">
        <f t="shared" si="9"/>
        <v>9.2258472527063722E-7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>
        <v>0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47726418250</v>
      </c>
      <c r="L84" s="94">
        <f>+L87+L85</f>
        <v>37587610934.439995</v>
      </c>
      <c r="M84" s="94">
        <f>+M87+M85</f>
        <v>32335340977.16</v>
      </c>
      <c r="N84" s="94">
        <f>+N87+N85</f>
        <v>25081038698.990002</v>
      </c>
      <c r="O84" s="94">
        <f>+O87+O85</f>
        <v>23902599197.990002</v>
      </c>
      <c r="P84" s="69">
        <f t="shared" si="8"/>
        <v>0.67751451214673963</v>
      </c>
      <c r="Q84" s="70">
        <f t="shared" si="9"/>
        <v>0.52551688600663016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3108664647.02</v>
      </c>
      <c r="M85" s="94">
        <f>SUM(M86:M86)</f>
        <v>948967653.63999999</v>
      </c>
      <c r="N85" s="94">
        <f>SUM(N86:N86)</f>
        <v>863613141.45000005</v>
      </c>
      <c r="O85" s="94">
        <f>SUM(O86:O86)</f>
        <v>859507641.45000005</v>
      </c>
      <c r="P85" s="69">
        <f t="shared" si="8"/>
        <v>0.15705676165373325</v>
      </c>
      <c r="Q85" s="70">
        <f t="shared" si="9"/>
        <v>0.14293035468330031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3108664647.02</v>
      </c>
      <c r="M86" s="95">
        <v>948967653.63999999</v>
      </c>
      <c r="N86" s="95">
        <v>863613141.45000005</v>
      </c>
      <c r="O86" s="95">
        <v>859507641.45000005</v>
      </c>
      <c r="P86" s="69">
        <f t="shared" si="8"/>
        <v>0.15705676165373325</v>
      </c>
      <c r="Q86" s="70">
        <f t="shared" si="9"/>
        <v>0.14293035468330031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41684222781</v>
      </c>
      <c r="L87" s="94">
        <f>SUM(L88:L94)</f>
        <v>34478946287.419998</v>
      </c>
      <c r="M87" s="94">
        <f>SUM(M88:M94)</f>
        <v>31386373323.52</v>
      </c>
      <c r="N87" s="94">
        <f>SUM(N88:N94)</f>
        <v>24217425557.540001</v>
      </c>
      <c r="O87" s="94">
        <f>SUM(O88:O94)</f>
        <v>23043091556.540001</v>
      </c>
      <c r="P87" s="69">
        <f t="shared" si="8"/>
        <v>0.7529557043300843</v>
      </c>
      <c r="Q87" s="70">
        <f t="shared" si="9"/>
        <v>0.58097342212119873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0</v>
      </c>
      <c r="L88" s="95">
        <v>0</v>
      </c>
      <c r="M88" s="95" t="s">
        <v>24</v>
      </c>
      <c r="N88" s="95" t="s">
        <v>24</v>
      </c>
      <c r="O88" s="95" t="s">
        <v>24</v>
      </c>
      <c r="P88" s="108" t="e">
        <f t="shared" si="8"/>
        <v>#DIV/0!</v>
      </c>
      <c r="Q88" s="109" t="e">
        <f t="shared" si="9"/>
        <v>#DIV/0!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0</v>
      </c>
      <c r="L89" s="95">
        <v>0</v>
      </c>
      <c r="M89" s="95" t="s">
        <v>24</v>
      </c>
      <c r="N89" s="95" t="s">
        <v>24</v>
      </c>
      <c r="O89" s="95" t="s">
        <v>24</v>
      </c>
      <c r="P89" s="108" t="e">
        <f t="shared" si="8"/>
        <v>#DIV/0!</v>
      </c>
      <c r="Q89" s="109" t="e">
        <f t="shared" si="9"/>
        <v>#DIV/0!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6861390638</v>
      </c>
      <c r="L90" s="95">
        <v>5813981165.8900003</v>
      </c>
      <c r="M90" s="95">
        <v>5178613378.6099997</v>
      </c>
      <c r="N90" s="95">
        <v>4186573743.8299999</v>
      </c>
      <c r="O90" s="95">
        <v>4133112642.8299999</v>
      </c>
      <c r="P90" s="108">
        <f t="shared" si="8"/>
        <v>0.75474690945733613</v>
      </c>
      <c r="Q90" s="109">
        <f t="shared" si="9"/>
        <v>0.61016402719352059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34309559833.34</v>
      </c>
      <c r="L91" s="95">
        <v>28491445901.869999</v>
      </c>
      <c r="M91" s="95">
        <v>26039283223.869999</v>
      </c>
      <c r="N91" s="95">
        <v>19903628472.709999</v>
      </c>
      <c r="O91" s="95">
        <v>18782755572.709999</v>
      </c>
      <c r="P91" s="108">
        <f t="shared" si="8"/>
        <v>0.75895124712636397</v>
      </c>
      <c r="Q91" s="109">
        <f t="shared" si="9"/>
        <v>0.58011902715723074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251837709.66</v>
      </c>
      <c r="L92" s="95">
        <v>149479219.66</v>
      </c>
      <c r="M92" s="95">
        <v>149436721.03999999</v>
      </c>
      <c r="N92" s="95">
        <v>109896941</v>
      </c>
      <c r="O92" s="95">
        <v>109896941</v>
      </c>
      <c r="P92" s="108">
        <f t="shared" si="8"/>
        <v>0.59338500672417527</v>
      </c>
      <c r="Q92" s="109">
        <f t="shared" si="9"/>
        <v>0.4363800049975407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24040000</v>
      </c>
      <c r="M94" s="95">
        <v>19040000</v>
      </c>
      <c r="N94" s="95">
        <v>17326400</v>
      </c>
      <c r="O94" s="95">
        <v>17326400</v>
      </c>
      <c r="P94" s="108">
        <f t="shared" si="8"/>
        <v>7.2828921650003486E-2</v>
      </c>
      <c r="Q94" s="109">
        <f t="shared" si="9"/>
        <v>6.6274318701503174E-2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2180882576</v>
      </c>
      <c r="M95" s="94">
        <f t="shared" si="12"/>
        <v>2180882576</v>
      </c>
      <c r="N95" s="94">
        <f t="shared" si="12"/>
        <v>2180882576</v>
      </c>
      <c r="O95" s="94">
        <f t="shared" si="12"/>
        <v>2180882576</v>
      </c>
      <c r="P95" s="69">
        <f t="shared" si="8"/>
        <v>0.62256340825715961</v>
      </c>
      <c r="Q95" s="70">
        <f t="shared" si="9"/>
        <v>0.62256340825715961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253097000</v>
      </c>
      <c r="M96" s="94">
        <f t="shared" si="13"/>
        <v>253097000</v>
      </c>
      <c r="N96" s="94">
        <f t="shared" si="13"/>
        <v>253097000</v>
      </c>
      <c r="O96" s="94">
        <f t="shared" si="13"/>
        <v>253097000</v>
      </c>
      <c r="P96" s="69">
        <f t="shared" si="8"/>
        <v>0.71496327683615823</v>
      </c>
      <c r="Q96" s="70">
        <f t="shared" si="9"/>
        <v>0.71496327683615823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339871000</v>
      </c>
      <c r="L97" s="95">
        <v>250821000</v>
      </c>
      <c r="M97" s="95">
        <v>250821000</v>
      </c>
      <c r="N97" s="95">
        <v>250821000</v>
      </c>
      <c r="O97" s="95">
        <v>250821000</v>
      </c>
      <c r="P97" s="69">
        <f t="shared" si="8"/>
        <v>0.73798882517190345</v>
      </c>
      <c r="Q97" s="70">
        <f t="shared" si="9"/>
        <v>0.73798882517190345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469000</v>
      </c>
      <c r="L100" s="95">
        <v>469000</v>
      </c>
      <c r="M100" s="95">
        <v>469000</v>
      </c>
      <c r="N100" s="95">
        <v>469000</v>
      </c>
      <c r="O100" s="95">
        <v>469000</v>
      </c>
      <c r="P100" s="69">
        <f t="shared" si="8"/>
        <v>1</v>
      </c>
      <c r="Q100" s="70">
        <f t="shared" si="9"/>
        <v>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1927785576</v>
      </c>
      <c r="M101" s="94">
        <f t="shared" si="14"/>
        <v>1927785576</v>
      </c>
      <c r="N101" s="94">
        <f t="shared" si="14"/>
        <v>1927785576</v>
      </c>
      <c r="O101" s="94">
        <f t="shared" si="14"/>
        <v>1927785576</v>
      </c>
      <c r="P101" s="69">
        <f t="shared" si="8"/>
        <v>0.6121763530745119</v>
      </c>
      <c r="Q101" s="70">
        <f t="shared" si="9"/>
        <v>0.6121763530745119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>
        <v>1927785576</v>
      </c>
      <c r="M102" s="148">
        <v>1927785576</v>
      </c>
      <c r="N102" s="148">
        <v>1927785576</v>
      </c>
      <c r="O102" s="148">
        <v>1927785576</v>
      </c>
      <c r="P102" s="149">
        <f t="shared" si="8"/>
        <v>0.6121763530745119</v>
      </c>
      <c r="Q102" s="150">
        <f t="shared" si="9"/>
        <v>0.6121763530745119</v>
      </c>
      <c r="R102" s="111"/>
      <c r="S102" s="119"/>
    </row>
    <row r="103" spans="1:19" s="25" customFormat="1" thickBot="1" x14ac:dyDescent="0.25">
      <c r="A103" s="169" t="s">
        <v>272</v>
      </c>
      <c r="B103" s="170"/>
      <c r="C103" s="170"/>
      <c r="D103" s="170"/>
      <c r="E103" s="170"/>
      <c r="F103" s="170"/>
      <c r="G103" s="170"/>
      <c r="H103" s="170">
        <v>20</v>
      </c>
      <c r="I103" s="170"/>
      <c r="J103" s="170" t="s">
        <v>266</v>
      </c>
      <c r="K103" s="92">
        <f>K104</f>
        <v>1112621225</v>
      </c>
      <c r="L103" s="92">
        <f t="shared" ref="L103:O104" si="15">L104</f>
        <v>1112621224.78</v>
      </c>
      <c r="M103" s="92">
        <f t="shared" si="15"/>
        <v>1112621224.78</v>
      </c>
      <c r="N103" s="92">
        <f t="shared" si="15"/>
        <v>1112621224.78</v>
      </c>
      <c r="O103" s="92">
        <f t="shared" si="15"/>
        <v>1112621224.78</v>
      </c>
      <c r="P103" s="65">
        <f t="shared" si="8"/>
        <v>0.99999999980226872</v>
      </c>
      <c r="Q103" s="66">
        <f t="shared" si="9"/>
        <v>0.99999999980226872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>
        <f t="shared" si="15"/>
        <v>1112621224.78</v>
      </c>
      <c r="M104" s="94">
        <f t="shared" si="15"/>
        <v>1112621224.78</v>
      </c>
      <c r="N104" s="94">
        <f t="shared" si="15"/>
        <v>1112621224.78</v>
      </c>
      <c r="O104" s="94">
        <f t="shared" si="15"/>
        <v>1112621224.78</v>
      </c>
      <c r="P104" s="69">
        <f t="shared" si="8"/>
        <v>0.99999999980226872</v>
      </c>
      <c r="Q104" s="70">
        <f t="shared" si="9"/>
        <v>0.99999999980226872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>
        <v>1112621224.78</v>
      </c>
      <c r="M105" s="136">
        <v>1112621224.78</v>
      </c>
      <c r="N105" s="136">
        <v>1112621224.78</v>
      </c>
      <c r="O105" s="136">
        <v>1112621224.78</v>
      </c>
      <c r="P105" s="137">
        <f t="shared" si="8"/>
        <v>0.99999999980226872</v>
      </c>
      <c r="Q105" s="138">
        <f t="shared" si="9"/>
        <v>0.99999999980226872</v>
      </c>
      <c r="R105" s="111"/>
      <c r="S105" s="119"/>
    </row>
    <row r="106" spans="1:19" s="44" customFormat="1" thickBot="1" x14ac:dyDescent="0.25">
      <c r="A106" s="171" t="s">
        <v>22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92">
        <f>K107+K110+K116+K119+K120+K124</f>
        <v>311103640842</v>
      </c>
      <c r="L106" s="92">
        <f t="shared" ref="L106:O106" si="16">L107+L110+L116+L119+L120+L124</f>
        <v>211628260015.53</v>
      </c>
      <c r="M106" s="92">
        <f t="shared" si="16"/>
        <v>205247500752.48999</v>
      </c>
      <c r="N106" s="92">
        <f t="shared" si="16"/>
        <v>156313549817.35001</v>
      </c>
      <c r="O106" s="92">
        <f t="shared" si="16"/>
        <v>156313549817.35001</v>
      </c>
      <c r="P106" s="65">
        <f t="shared" si="8"/>
        <v>0.65973995095971538</v>
      </c>
      <c r="Q106" s="66">
        <f t="shared" si="9"/>
        <v>0.50244847470858389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5267234135.3999996</v>
      </c>
      <c r="M107" s="94">
        <f t="shared" ref="M107:O107" si="17">SUM(M108:M109)</f>
        <v>5166971505.3599997</v>
      </c>
      <c r="N107" s="94">
        <f t="shared" si="17"/>
        <v>4474613869.0600004</v>
      </c>
      <c r="O107" s="94">
        <f t="shared" si="17"/>
        <v>4474613869.0600004</v>
      </c>
      <c r="P107" s="69">
        <f t="shared" si="8"/>
        <v>0.57715325545903329</v>
      </c>
      <c r="Q107" s="70">
        <f t="shared" si="9"/>
        <v>0.49981656735886837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7458360278</v>
      </c>
      <c r="L108" s="95">
        <v>4473403666.1999998</v>
      </c>
      <c r="M108" s="95">
        <v>4452641036.1599998</v>
      </c>
      <c r="N108" s="95">
        <v>3760283399.8600001</v>
      </c>
      <c r="O108" s="95">
        <v>3760283399.8600001</v>
      </c>
      <c r="P108" s="69">
        <f t="shared" si="8"/>
        <v>0.59699999332212461</v>
      </c>
      <c r="Q108" s="70">
        <f t="shared" si="9"/>
        <v>0.50417025454666564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1494151826</v>
      </c>
      <c r="L109" s="95">
        <v>793830469.20000005</v>
      </c>
      <c r="M109" s="95">
        <v>714330469.20000005</v>
      </c>
      <c r="N109" s="95">
        <v>714330469.20000005</v>
      </c>
      <c r="O109" s="95">
        <v>714330469.20000005</v>
      </c>
      <c r="P109" s="69">
        <f t="shared" si="8"/>
        <v>0.47808425942384791</v>
      </c>
      <c r="Q109" s="70">
        <f t="shared" si="9"/>
        <v>0.47808425942384791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29808960040</v>
      </c>
      <c r="M110" s="94">
        <f t="shared" si="18"/>
        <v>27198470064</v>
      </c>
      <c r="N110" s="94">
        <f t="shared" si="18"/>
        <v>21147586566</v>
      </c>
      <c r="O110" s="94">
        <f t="shared" si="18"/>
        <v>21147586566</v>
      </c>
      <c r="P110" s="69">
        <f t="shared" si="8"/>
        <v>0.77709914468571428</v>
      </c>
      <c r="Q110" s="70">
        <f t="shared" si="9"/>
        <v>0.60421675902857142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4125349645</v>
      </c>
      <c r="M112" s="95">
        <v>4125349645</v>
      </c>
      <c r="N112" s="95">
        <v>2856279715</v>
      </c>
      <c r="O112" s="106">
        <v>2856279715</v>
      </c>
      <c r="P112" s="69">
        <f t="shared" si="8"/>
        <v>0.48971387048907883</v>
      </c>
      <c r="Q112" s="70">
        <f t="shared" si="9"/>
        <v>0.33906454356600191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7329000000</v>
      </c>
      <c r="M113" s="95">
        <v>7329000000</v>
      </c>
      <c r="N113" s="95">
        <v>5612809632</v>
      </c>
      <c r="O113" s="106">
        <v>5612809632</v>
      </c>
      <c r="P113" s="69">
        <f t="shared" si="8"/>
        <v>1</v>
      </c>
      <c r="Q113" s="70">
        <f t="shared" si="9"/>
        <v>0.76583567089643878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5044000000</v>
      </c>
      <c r="M114" s="95">
        <v>5043510024</v>
      </c>
      <c r="N114" s="95">
        <v>3395338224</v>
      </c>
      <c r="O114" s="106">
        <v>3395338224</v>
      </c>
      <c r="P114" s="69">
        <f t="shared" si="8"/>
        <v>0.99990285963521019</v>
      </c>
      <c r="Q114" s="70">
        <f t="shared" si="9"/>
        <v>0.67314397779540047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13310610395</v>
      </c>
      <c r="M115" s="95">
        <v>10700610395</v>
      </c>
      <c r="N115" s="95">
        <v>9283158995</v>
      </c>
      <c r="O115" s="106">
        <v>9283158995</v>
      </c>
      <c r="P115" s="69">
        <f t="shared" si="8"/>
        <v>0.80389229922620387</v>
      </c>
      <c r="Q115" s="70">
        <f t="shared" si="9"/>
        <v>0.69740507813086916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4548259060</v>
      </c>
      <c r="M116" s="94">
        <f t="shared" si="19"/>
        <v>4413259060</v>
      </c>
      <c r="N116" s="94">
        <f t="shared" si="19"/>
        <v>3253694295</v>
      </c>
      <c r="O116" s="94">
        <f t="shared" si="19"/>
        <v>3253694295</v>
      </c>
      <c r="P116" s="69">
        <f t="shared" si="8"/>
        <v>0.25960347411764706</v>
      </c>
      <c r="Q116" s="70">
        <f t="shared" si="9"/>
        <v>0.19139378205882354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4338259060</v>
      </c>
      <c r="M117" s="95">
        <v>4338259060</v>
      </c>
      <c r="N117" s="95">
        <v>3253694295</v>
      </c>
      <c r="O117" s="95">
        <v>3253694295</v>
      </c>
      <c r="P117" s="69">
        <f t="shared" si="8"/>
        <v>0.27114119125000002</v>
      </c>
      <c r="Q117" s="70">
        <f t="shared" si="9"/>
        <v>0.20335589343749999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>
        <v>210000000</v>
      </c>
      <c r="M118" s="95">
        <v>75000000</v>
      </c>
      <c r="N118" s="95" t="s">
        <v>24</v>
      </c>
      <c r="O118" s="95" t="s">
        <v>24</v>
      </c>
      <c r="P118" s="69">
        <f t="shared" si="8"/>
        <v>7.4999999999999997E-2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45389312892</v>
      </c>
      <c r="M119" s="94">
        <f t="shared" si="20"/>
        <v>45121774907</v>
      </c>
      <c r="N119" s="94">
        <f t="shared" si="20"/>
        <v>30636972547.029999</v>
      </c>
      <c r="O119" s="94">
        <f t="shared" si="20"/>
        <v>30636972547.029999</v>
      </c>
      <c r="P119" s="69">
        <f t="shared" si="8"/>
        <v>0.39259688420793443</v>
      </c>
      <c r="Q119" s="70">
        <f t="shared" si="9"/>
        <v>0.26656708403689217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118556371396</v>
      </c>
      <c r="M120" s="94">
        <f t="shared" si="21"/>
        <v>118548902724</v>
      </c>
      <c r="N120" s="94">
        <f t="shared" si="21"/>
        <v>93575948624.800003</v>
      </c>
      <c r="O120" s="94">
        <f t="shared" si="21"/>
        <v>93575948624.800003</v>
      </c>
      <c r="P120" s="69">
        <f t="shared" si="8"/>
        <v>0.95359070566769932</v>
      </c>
      <c r="Q120" s="70">
        <f t="shared" si="9"/>
        <v>0.75271177406336576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14573848597</v>
      </c>
      <c r="M121" s="95">
        <v>14307552916</v>
      </c>
      <c r="N121" s="95">
        <v>8207253941.3299999</v>
      </c>
      <c r="O121" s="95">
        <v>8207253941.3299999</v>
      </c>
      <c r="P121" s="69">
        <f t="shared" si="8"/>
        <v>0.82942335744927531</v>
      </c>
      <c r="Q121" s="70">
        <f t="shared" si="9"/>
        <v>0.47578283717855074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30815464295</v>
      </c>
      <c r="M122" s="95">
        <v>30814221991</v>
      </c>
      <c r="N122" s="95">
        <v>22429718605.700001</v>
      </c>
      <c r="O122" s="95">
        <v>22429718605.700001</v>
      </c>
      <c r="P122" s="69">
        <f t="shared" si="8"/>
        <v>0.3154558540932359</v>
      </c>
      <c r="Q122" s="70">
        <f t="shared" si="9"/>
        <v>0.22962079139621391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118556371396</v>
      </c>
      <c r="M123" s="95">
        <v>118548902724</v>
      </c>
      <c r="N123" s="95">
        <v>93575948624.800003</v>
      </c>
      <c r="O123" s="95">
        <v>93575948624.800003</v>
      </c>
      <c r="P123" s="69">
        <f t="shared" si="8"/>
        <v>0.95359070566769932</v>
      </c>
      <c r="Q123" s="70">
        <f t="shared" si="9"/>
        <v>0.75271177406336576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8058122492.1300001</v>
      </c>
      <c r="M124" s="94">
        <f t="shared" si="22"/>
        <v>4798122492.1300001</v>
      </c>
      <c r="N124" s="94">
        <f t="shared" si="22"/>
        <v>3224733915.46</v>
      </c>
      <c r="O124" s="94">
        <f t="shared" si="22"/>
        <v>3224733915.46</v>
      </c>
      <c r="P124" s="69">
        <f t="shared" si="8"/>
        <v>0.44014914486830459</v>
      </c>
      <c r="Q124" s="70">
        <f t="shared" si="9"/>
        <v>0.29581651524020375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>
        <v>600000000</v>
      </c>
      <c r="N125" s="95" t="s">
        <v>24</v>
      </c>
      <c r="O125" s="95" t="s">
        <v>24</v>
      </c>
      <c r="P125" s="69">
        <f t="shared" si="8"/>
        <v>1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6987934824.79</v>
      </c>
      <c r="M126" s="95">
        <v>3727934824.79</v>
      </c>
      <c r="N126" s="95">
        <v>2986831016.79</v>
      </c>
      <c r="O126" s="95">
        <v>2986831016.79</v>
      </c>
      <c r="P126" s="69">
        <f t="shared" si="8"/>
        <v>0.53296139537365483</v>
      </c>
      <c r="Q126" s="70">
        <f t="shared" si="9"/>
        <v>0.4270100474579468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470187667.33999997</v>
      </c>
      <c r="M127" s="95">
        <v>470187667.33999997</v>
      </c>
      <c r="N127" s="95">
        <v>237902898.66999999</v>
      </c>
      <c r="O127" s="95">
        <v>237902898.66999999</v>
      </c>
      <c r="P127" s="69">
        <f t="shared" si="8"/>
        <v>0.1422064841782715</v>
      </c>
      <c r="Q127" s="70">
        <f t="shared" si="9"/>
        <v>7.1952833189085588E-2</v>
      </c>
      <c r="R127" s="124"/>
      <c r="S127" s="121"/>
    </row>
    <row r="128" spans="1:19" s="53" customFormat="1" thickBot="1" x14ac:dyDescent="0.3">
      <c r="A128" s="173" t="s">
        <v>23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96">
        <f>+K10+K103+K106</f>
        <v>915800078067</v>
      </c>
      <c r="L128" s="96">
        <f>+L10+L103+L106</f>
        <v>799018882420.44006</v>
      </c>
      <c r="M128" s="96">
        <f>+M10+M103+M106</f>
        <v>781376743678.52002</v>
      </c>
      <c r="N128" s="96">
        <f>+N10+N103+N106</f>
        <v>722666990996.30005</v>
      </c>
      <c r="O128" s="96">
        <f>+O10+O103+O106</f>
        <v>720862134262.30005</v>
      </c>
      <c r="P128" s="71">
        <f t="shared" si="8"/>
        <v>0.85321759889755588</v>
      </c>
      <c r="Q128" s="72">
        <f t="shared" si="9"/>
        <v>0.78910999060149645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799018882420.43994</v>
      </c>
      <c r="M130" s="101">
        <v>781376743678.52002</v>
      </c>
      <c r="N130" s="101">
        <v>722666990996.30005</v>
      </c>
      <c r="O130" s="101">
        <v>720862134262.30005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>M130-M128</f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2022-12-07T15:34:56Z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