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le\Sperfiles$\rosario.ramos\Mis documentos\OCI\CGR\PLAN DE MEJORAMIENTO CGR\"/>
    </mc:Choice>
  </mc:AlternateContent>
  <bookViews>
    <workbookView xWindow="0" yWindow="0" windowWidth="28800" windowHeight="13935"/>
  </bookViews>
  <sheets>
    <sheet name="Hallazgos PM" sheetId="1" r:id="rId1"/>
    <sheet name="TD " sheetId="8" r:id="rId2"/>
  </sheets>
  <definedNames>
    <definedName name="_xlnm._FilterDatabase" localSheetId="0" hidden="1">'Hallazgos PM'!$A$9:$P$136</definedName>
    <definedName name="_xlnm.Print_Area" localSheetId="0">'Hallazgos PM'!$A$9:$O$62</definedName>
  </definedNames>
  <calcPr calcId="152511"/>
  <pivotCaches>
    <pivotCache cacheId="1"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Q29" i="8" l="1"/>
  <c r="O29" i="8"/>
  <c r="S29" i="8" s="1"/>
  <c r="N29" i="8"/>
  <c r="S28" i="8"/>
  <c r="R28" i="8"/>
  <c r="S27" i="8"/>
  <c r="R27" i="8"/>
  <c r="S26" i="8"/>
  <c r="R26" i="8"/>
  <c r="S25" i="8"/>
  <c r="R25" i="8"/>
  <c r="S24" i="8"/>
  <c r="R24" i="8"/>
  <c r="S23" i="8"/>
  <c r="R23" i="8"/>
  <c r="S22" i="8"/>
  <c r="R22" i="8"/>
  <c r="S21" i="8"/>
  <c r="R21" i="8"/>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9" i="1"/>
  <c r="M130" i="1"/>
  <c r="M131" i="1"/>
  <c r="M132" i="1"/>
  <c r="M133" i="1"/>
  <c r="M134" i="1"/>
  <c r="M135" i="1"/>
  <c r="M136" i="1"/>
  <c r="R29" i="8" l="1"/>
  <c r="L128" i="1" l="1"/>
  <c r="M128" i="1" l="1"/>
  <c r="K71" i="1" l="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alcChain>
</file>

<file path=xl/comments1.xml><?xml version="1.0" encoding="utf-8"?>
<comments xmlns="http://schemas.openxmlformats.org/spreadsheetml/2006/main">
  <authors>
    <author>Hernando Rodriguez</author>
  </authors>
  <commentList>
    <comment ref="E89" authorId="0" shapeId="0">
      <text>
        <r>
          <rPr>
            <b/>
            <sz val="9"/>
            <color indexed="81"/>
            <rFont val="Tahoma"/>
            <family val="2"/>
          </rPr>
          <t>Hernando Rodriguez:</t>
        </r>
        <r>
          <rPr>
            <sz val="9"/>
            <color indexed="81"/>
            <rFont val="Tahoma"/>
            <family val="2"/>
          </rPr>
          <t xml:space="preserve">
uso del subsuelo en áreas en exploración y explotación, porcentaje de participación y precios altos.
</t>
        </r>
      </text>
    </comment>
  </commentList>
</comments>
</file>

<file path=xl/sharedStrings.xml><?xml version="1.0" encoding="utf-8"?>
<sst xmlns="http://schemas.openxmlformats.org/spreadsheetml/2006/main" count="1189" uniqueCount="547">
  <si>
    <t>Tipo Modalidad</t>
  </si>
  <si>
    <t>M-3: PLAN DE MEJORAMIENTO</t>
  </si>
  <si>
    <t>Formulario</t>
  </si>
  <si>
    <t>F14.1: PLANES DE MEJORAMIENTO - ENTIDADES</t>
  </si>
  <si>
    <t>Moneda Informe</t>
  </si>
  <si>
    <t>Entidad</t>
  </si>
  <si>
    <t>Fecha</t>
  </si>
  <si>
    <t>Periodicidad</t>
  </si>
  <si>
    <t>SEMESTRAL</t>
  </si>
  <si>
    <t>[1]</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</si>
  <si>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</si>
  <si>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</si>
  <si>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</si>
  <si>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</si>
  <si>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</si>
  <si>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</si>
  <si>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</si>
  <si>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</si>
  <si>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</si>
  <si>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</si>
  <si>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</si>
  <si>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ÁREA RESPONSABLE</t>
  </si>
  <si>
    <t>VIGENCIA / INFORME</t>
  </si>
  <si>
    <t>2 AVANCE ó SEGUIMIENTO DEL PLAN DE MEJORAMIENTO</t>
  </si>
  <si>
    <t>14 05 004</t>
  </si>
  <si>
    <t xml:space="preserve">Deficiencia en la supervisión </t>
  </si>
  <si>
    <t>Fortalecer mecanismos de seguimiento y control que permitan el cumplimiento del objeto contractual dentro del proceso de gestión contractual</t>
  </si>
  <si>
    <t>Fortalecer las competencias de los funcionarios en elaboración de estudios técnicos y supervisión de contratos a través del desarrollo de programas de capacitación y entrenamiento.</t>
  </si>
  <si>
    <t>Programa de Capacitación</t>
  </si>
  <si>
    <t>VAF</t>
  </si>
  <si>
    <t>2011 - Auditoría regular</t>
  </si>
  <si>
    <t>Elaboración de un programa de saneamiento en la liquidación de contratos y adelantar su ejecución</t>
  </si>
  <si>
    <t>Documento que contiene el programa</t>
  </si>
  <si>
    <t>OAJ- VT</t>
  </si>
  <si>
    <t>Carencia de procedimiento para la acreditación de los imprevistos que se pactan en los contratos</t>
  </si>
  <si>
    <t>Establecer un procedimiento para la acreditación de los imprevistos que se pactan en los contratos</t>
  </si>
  <si>
    <t>Incluir dentro del Manual de Contratación  el manejo y cuantificación de los imprevistos que se pacten en los contratos y asegurar su implementación</t>
  </si>
  <si>
    <t>Manual de contratación Ajustado</t>
  </si>
  <si>
    <t>OAJ</t>
  </si>
  <si>
    <t>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Se evidencio dentro de a carpeta contractual a folio 2257 V10,</t>
  </si>
  <si>
    <t xml:space="preserve">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t>
  </si>
  <si>
    <t>En el Contrato 014 de 2010 suscrito con la Universidad EAFIT, el estudio de sustentación económica y técnica el 29 de octubre de 2010 establece unos costos estimados del contrato de $8.253,7 millones, basados en cantidades y costos unitarios estimados, según tabla anexa.</t>
  </si>
  <si>
    <t xml:space="preserve">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t>
  </si>
  <si>
    <t>En el Contrato 092 de 2009 suscrito por la ANH con la Universidad de Caldas, cuyo objeto fue Realizar la cartografía geológica a escala 1:100000 de un sector de la Cuenca Turnaco, integrado con la perforación de pozas estrechos( tipo Slim Hole), análisis de ripios de tres pozos perforados en el área</t>
  </si>
  <si>
    <t xml:space="preserve">Realizar reuniones de seguimiento contractual lideradas por los gerentes,  con la participación de los contratistas y el equipo de supervisión de la Agencia. </t>
  </si>
  <si>
    <t>Acta de reunión</t>
  </si>
  <si>
    <t>14 01 008</t>
  </si>
  <si>
    <t xml:space="preserve">La CGR observó que en dos contratos realizados con la misma universidad, se establecieron valores muy diferentes para actividades similares. Si bien es cierto que los contratos comparados tienen objetos diferentes, las actividades comparadas son similares y comparables, </t>
  </si>
  <si>
    <t>Deficiencias en la selección objetiva por no revisar las condiciones del mercado - Acuerdo 01 de 2009, establecido en el manual interno de contratación</t>
  </si>
  <si>
    <t>Implementar parámetros y procesos que garanticen un adecuado sondeo de mercado en cumplimiento del principio contractual de selección objetiva</t>
  </si>
  <si>
    <t>Revisar el manual de contratación e incluir en la revisión un capitulo guía para la elaboración de sondeos de mercado, que permita mejorar los niveles de eficiencia en los procesos contractuales</t>
  </si>
  <si>
    <t>14 01 011</t>
  </si>
  <si>
    <t>Debilidad en el establecimiento de garantías en los convenios y contratos interadministrativos</t>
  </si>
  <si>
    <t>Establecer mecanismos de control que permita la revisión y validación de las garantías en los convenios y contratos interadministrativos</t>
  </si>
  <si>
    <t>Revisión, actualización e implementación del Manual de Contratación en cuanto a la definición y aplicación de las garantías para los diferentes tipos de contratos</t>
  </si>
  <si>
    <t xml:space="preserve">Dentro de convenio 014 de 2010 celebrado entre la ANH y la universidad EAFIT cuyo objeto fue “realizar la perforación de pozos exploratorios para adelantar la valorización del potencial de gas metano asociado al carbón en la cuenca Amagá y en las áreas carboníferas de Boyacá </t>
  </si>
  <si>
    <t>Deficiencias en la estructuración y formulación de proyectos de inversión</t>
  </si>
  <si>
    <t>Estructurar y formular los proyectos de inversión acorde con la metodología preestablecida</t>
  </si>
  <si>
    <t>Formular los proyectos de inversión de acuerdo con la metodología establecida en la ANH</t>
  </si>
  <si>
    <t>Documento de proyecto formulado</t>
  </si>
  <si>
    <t>VT</t>
  </si>
  <si>
    <t xml:space="preserve">Convenios con FEN y FONADE. En las cláusulas relacionadas con los rendimientos financieros, no existe unidad de criterio respecto al manejo, destinación y propiedad de estos recursos. Con FEN se establece que estos serán destinados a los proyectos contemplados en el objeto del convenio, mientras que con FONADE se le da la facultad de disponer unilateralmente de estos recursos. </t>
  </si>
  <si>
    <t>No registro de los rendimientos financieros generados por los recursos de los convenios con FEN y FONADE, los cuales son reconocidos por LA FEN y FONADE en sus  reportes pero la ANH no los considera como un mayor valor del saldo de los recursos entregados en  administración.</t>
  </si>
  <si>
    <t>Definir el esquema y las alternativas de gestión de los rendimientos financieros en los convenios para la gerencia de proyectos que gestione la ANH</t>
  </si>
  <si>
    <t>Expedición y divulgación de la directriz de gestión de rendimientos financieros en convenios</t>
  </si>
  <si>
    <t>Directriz registro de rendimientos financieros en convenios</t>
  </si>
  <si>
    <t>VAF - OAJ</t>
  </si>
  <si>
    <t>2012 - Auditoría regular</t>
  </si>
  <si>
    <t>Convenio FEN.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t>
  </si>
  <si>
    <t>Las actividades que se generaron en desarrollo del Proyecto en comento (componentes de comunicaciones, asesoría y acompañamiento técnico y legal) correspondían a la  FEN dentro de sus obligaciones de apoyo técnico, logístico, administrativo y financiero.</t>
  </si>
  <si>
    <t>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t>
  </si>
  <si>
    <t>Expedición de una nueva versión del manual de contratación administrativa vigente, que integre los temas que requieren énfasis y desarrollo en los procedimientos institucionales.</t>
  </si>
  <si>
    <t>Manual de contratación actualizado</t>
  </si>
  <si>
    <t>Acción cumplida. Mediante resolución 400 del 22/06/2015, la ANH adotó el nuevo Manual de contratación administrativa.</t>
  </si>
  <si>
    <t>Contrato ANH-FEN 01-16 DE 2008. La investigación a la infraestructura para el transporte,  almacenamiento y refinación de crudos pesados en Colombia, realizada mediante este contrato no apunta a los objetivos y funciones de la ANH. Por la anterior, se observa una gestión de inversión antieconómica por dicha contratación por valor de $ 579.131.994</t>
  </si>
  <si>
    <t>Ausencia de justificación de algunas inversiones en el marco de las funciones establecidas para la entidad</t>
  </si>
  <si>
    <t>Fijar criterios para la justificación de los proyectos o contratos que se gestionen por la vía de los convenios de gerencia de proyectos</t>
  </si>
  <si>
    <t>Diseño de ficha técnica de proyectos</t>
  </si>
  <si>
    <t>Ficha técnica de proyectos</t>
  </si>
  <si>
    <t>Convenio FONADE No.200997/09. Error en la redacción del Parágrafo Tercero de la Clausura Sexta en relación con los rendimientos financieros generados, como quiera que la fuente de origen de los recursos son la ANH y ECOPETROL y no FONADE. Dichos  rendimientos  a diciembre de 2012 ascienden a $1.077.620.665, y estos corresponden a quienes financian dicho Proyecto, la ANH y ECOPETROL</t>
  </si>
  <si>
    <t>Falta de unidad de criterio respecto al manejo, destinación y propiedad de los rendimientos financieros en convenios para la gerencia de proyectos</t>
  </si>
  <si>
    <t>Gestionar con FONADE la incorporación periódica al convenio de los recursos generados por los rendimientos financieros del Convenio No.200997/09 durante su vigencia</t>
  </si>
  <si>
    <t>Remisión de requerimiento a FONADE para la incorporación periódica al convenio de los recursos generados por los rendimientos financieros del Convenio No.200997/09</t>
  </si>
  <si>
    <t>Memorando con requerimiento</t>
  </si>
  <si>
    <t>VT - OAJ</t>
  </si>
  <si>
    <t>Incorporación de los rendimientos financieros del Convenio No.200997/09</t>
  </si>
  <si>
    <t>Reporte trimestral de saldo del convenio</t>
  </si>
  <si>
    <t>Convenio FONADE No.200997/09. No existe justificación para establecer a partir de la Modificación No. 2 y Prórroga No.5, un valor adicional por la Cuota de Gerencia del Proyecto ($126.200.000), como quiera  que la cuota definida cubre la totalidad de ejecución de los recursos del proyecto ($16.500.000.000) independiente de las actividades a que haya lugar durante el desarrollo del mismo.</t>
  </si>
  <si>
    <t xml:space="preserve">No es de recibo por parte del Ente de Control que, a partir de la Modificación No.2 y prorroga No.5 (junio 30 de 2011) se hayan ejecutado actividades por valor  de  $187.409.828 millones y por ello, FONADE reciba $126.000.000 por cuota de gerencia, lo cual incrementa el valor de la misma en un 67.33%. </t>
  </si>
  <si>
    <t>Fijar criterios para la desagregación y justificación de la cuota de gerencia acordada en los convenios de gerencia de proyectos</t>
  </si>
  <si>
    <t xml:space="preserve">Diseño de ficha técnica de cuotas de gerencia </t>
  </si>
  <si>
    <t>Ficha técnica de cuotas de gerencia</t>
  </si>
  <si>
    <t>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t>
  </si>
  <si>
    <t>Deficiencias en la aplicación de la cláusula de transferencia de tecnología</t>
  </si>
  <si>
    <t xml:space="preserve">Puesta en marcha del Acuerdo 2 de 23 de mayo de 2013 mediante la adopción del Reglamento del Comité de Aprobaciones de Proyectos de Ciencia y Tecnología. </t>
  </si>
  <si>
    <t xml:space="preserve">Rglamentación del Comité de Aprobaciones de Proyectos de Ciencia y Tecnología. </t>
  </si>
  <si>
    <t>Acta de adopción del Reglamento del Comité de Aprobaciones de Proyectos de Ciencia y Tecnología</t>
  </si>
  <si>
    <t>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t>
  </si>
  <si>
    <t>Transferencia de tecnología. Falta de gestión y oportunidad de la Entidad en el recaudo de aportes  de los contratistas E&amp;P en el cumplimiento de la Cláusula de transferencia durante la vigencia 2012. Respecto a los recursos por recaudar (USD$1.905.430,43), la Entidad no realizó gestión alguna para su cumplimiento por parte de los contratistas E&amp;P, ya fuera en dinero o en especie.</t>
  </si>
  <si>
    <t>Falta de gestión en el recaudo de los recursos de transferencia de tecnología para la vigencia 2012.</t>
  </si>
  <si>
    <t>Gestionar el cobro de los recursos de transferencia de tecnología de la vigencia 2012</t>
  </si>
  <si>
    <t>Solicitar certificaciones de pago de Transferencia de tecnología a los operadores de los contratos de hidrocarburos</t>
  </si>
  <si>
    <t>Comunicaciones a los operadores</t>
  </si>
  <si>
    <t>VCH-</t>
  </si>
  <si>
    <t>Envío del recordatorio de pago de transferencia de tecnología a las empresas</t>
  </si>
  <si>
    <t>Comunicaciones a empresas</t>
  </si>
  <si>
    <t>VORP</t>
  </si>
  <si>
    <t>Transferencia de tecnología. Se  utilizaron recursos de transferencia de tecnología por valor de USD$293.325, que equivalen a $533.851.500, en el V OIL &amp; GAS COLOMBIA INVESTMENT CONFERENCE, sin cumplir con el requisito que establece la cláusula 43 de existencia del reglamento de aplicación adoptado por el Consejo Directivo de la ANH.</t>
  </si>
  <si>
    <t>Desarrollo de actividades ajenas a las que corresponde la inversión de los recursos de transferencia de tecnología</t>
  </si>
  <si>
    <t>Entrega información BIP. Falta de gestión y oportunidad en la entrega de la información geológica y técnica contenida en el Banco de Información Petrolera. Aún  no ha sido entregada en su totalidad por parte de ECOPETROL a la ANH (oficinas y distritos) y se incumple con los plazos establecidos en los Decretos 1760/03, 2288/04 y Resolución No.181520 de 2006 (Ministerio de Minas y Energía)</t>
  </si>
  <si>
    <t>Ecopetrol aún está en el proceso de conservación de la información de producción y exploración que se encuentran en los Distritos.</t>
  </si>
  <si>
    <t>Finalizar el proceso de entrega y recibo de información que se encuentra en los Distritos</t>
  </si>
  <si>
    <t>Realizar la entrega y recibo de la información según el plan definido</t>
  </si>
  <si>
    <t>Actas de entrega y recibo firmadas</t>
  </si>
  <si>
    <t>Acción cumplida. A través de los convenios 247 de 2014 y 281 de 2014 celebrados entre la ANH y ECOPETROL, se adelantan actividades conducentes a la entrega de la información de los distritos faltantes: La Cira Infantas, Palagua, Cocorná, Provincia, Neiva, ICP y Orito.
Con corte a 31/12/2015, se cuenta con cinco actas.</t>
  </si>
  <si>
    <t xml:space="preserve">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t>
  </si>
  <si>
    <t>Falta de planeación, previsión y oportunidad gubernamental por cuanto la ANH no se va a beneficiar con la construcción de las nuevas obras, en las cuales ha invertido recursos, lo que demuestra falta de eficiencia, eficacia y efectividad en el control de sus dineros.</t>
  </si>
  <si>
    <t>Entregar la obra finalizada de la Litoteca y facilidades, de la ANH al Servicio Geológico</t>
  </si>
  <si>
    <t>Transferencia del BIP al Servicio Geológico Colombiano, en cumplimiento del convenio 290 de 2012</t>
  </si>
  <si>
    <t>Acta de entrega y recibo firmada.</t>
  </si>
  <si>
    <t>Acción no vencida</t>
  </si>
  <si>
    <t>Entregar el lote de la Cintoteca y diseños arquitectónicos,  al Servicio Geológico</t>
  </si>
  <si>
    <t>Adelantar acciones de planificación para la entrega del lote y diseños arquitectónicos al Servicio Geológico</t>
  </si>
  <si>
    <t>Acta de entrega</t>
  </si>
  <si>
    <t>Acción por cumplir fuera de plazos. Se aportó documento de entrega de los diseños arquitectónicos al Servicio Geológico el 14/10/2015 y se suscribió compromiso de cumplimiento de esta acción por parte de los Vicepresidentes Técnico y Administrativo y Financiero  con fecha proyectada para el 02/11/2016, en el marco del proceso de entrega del EPIS.</t>
  </si>
  <si>
    <t>VT - VAF</t>
  </si>
  <si>
    <t>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t>
  </si>
  <si>
    <t>No se gestionaron las liquidación de los convenios en los plazos establecidos</t>
  </si>
  <si>
    <t>Diseñar y ejecutar un plan de choque para sanear los recursos pendientes de liquidar de estos convenios</t>
  </si>
  <si>
    <t>Diseño de un plan de choque para sanear los recursos de convenios pendientes por liquidar</t>
  </si>
  <si>
    <t>Documento con plan de choque</t>
  </si>
  <si>
    <t>Ejecución del plan diseñado</t>
  </si>
  <si>
    <t>Informe trimestral de ejecución del plan</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</si>
  <si>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</si>
  <si>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</si>
  <si>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</si>
  <si>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</si>
  <si>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Registro contable y soporte de giro</t>
  </si>
  <si>
    <t>No.5-ER</t>
  </si>
  <si>
    <t>En desarrollo del Convenio No.200834/08, Fonade efectuó descuentos por concepto de costos de gerencia y prórrogas,  sin  tener en cuenta que durante la ejecución del referido Convenio, tan solo se ejecutaron cuatro (4) de los ocho (8) proyectos asignados para desarrollar la labor gerencial. No existe correspondencia entre el valor recibido por Fonade y la actividad de gerencia adelantada</t>
  </si>
  <si>
    <t>FONADE descontó la totalidad del valor de la gerencia de ocho (8) proyectos cuando dicha labor tan solo se limitó a la mitad de proyectos. Las prórrogas de este Convenio No.200834/08 se dieron, entre otras, como consecuencia de la falta de planeación y oportunidad de la ANH y FONADE para “estructurar y gerenciar” en los plazos inicialmente establecidos los Proyectos objeto de  ejecución.</t>
  </si>
  <si>
    <t>Hacer el balance con FONADE de la cuota de gerencia de este convenio para verificar si se requiere algún cambio</t>
  </si>
  <si>
    <t>Evaluar con FONADE las actividades de gerencia programadas y las efectivamente realizadas en torno a este convenio, para determinar si hay alguna brecha de la cuota de gerencia.</t>
  </si>
  <si>
    <t>Informe de análisis de la cuota de gerencia FONADE - ANH</t>
  </si>
  <si>
    <t>FONADE  -  VT  -  OAJ</t>
  </si>
  <si>
    <t>2013 – A.E. Programa Estudios Regionales</t>
  </si>
  <si>
    <t>No.6-ER</t>
  </si>
  <si>
    <t xml:space="preserve">
En la cuenta donde se manejan los recursos del Convenio No.200834/08 no se evidencia el valor de los rendimientos financieros no reinvertidos por la suma $17.073.328.613. La reinversión  de rendimientos financieros por valor de  $10.104.637.173 para el desarrollo de Proyectos del Convenio contraviene los preceptos de la ley orgánica de  presupuesto.
</t>
  </si>
  <si>
    <t>Falta de control y seguimiento por parte de la supervisión a los recursos de  dicho Convenio.
Incumplimiento de lo establecido en la ley orgánica de presupuesto.</t>
  </si>
  <si>
    <t>No. 7-ER</t>
  </si>
  <si>
    <t>En la cuenta donde se manejan los recursos del Convenio No. 196040/06 no se evidencia el valor de los rendimientos financieros no reinvertidos por la suma $25.749.612.711. La reinversión  de rendimientos financieros por valor de  $2.240.0000.000 para el desarrollo de Proyectos del Convenio contraviene los preceptos de la ley orgánica de  presupuesto.</t>
  </si>
  <si>
    <t>No.8-ER</t>
  </si>
  <si>
    <t>Observa el ente de control que los documentos aprobados por la supervisión e interventoría y pagados al contratista corresponden a una versión tipo, con logros obtenidos muy inferiores a lo contratado, y el procesamiento de una  información que no servirá ni aportará beneficio alguno a las necesidades de la ANH</t>
  </si>
  <si>
    <t>Deficiente planeación y falta de previsión por parte de la FEN como quiera que la situación de orden público que conllevó a la terminación anticipada del contrato es históricamente conocida y, por ende, previsible. Deficiencias en la supervisión.</t>
  </si>
  <si>
    <t>Actualizar la matriz que se utiliza en la etapa de asignación de riesgos de los procesos de contratación para considerar situaciones de orden público en el desarrollo de este tipo de proyectos</t>
  </si>
  <si>
    <t>Actualizar la matriz de asignación de riesgos en procesos de contratación</t>
  </si>
  <si>
    <t>Archivo en excel con matriz de riesgos actualizada</t>
  </si>
  <si>
    <t>No. 10-ER</t>
  </si>
  <si>
    <t xml:space="preserve">A pesar que la entidad ya tenía conocimiento de las irregularidades señaladas por la firma de interventoría, razón por la cual dio inicio al proceso por posible incumplimiento del contrato 171/12, el supervisor técnico delegado por la ANH no reportó en sus informes sobre las situaciones presentadas que colocaban en potencial riesgo la ejecución del contrato. </t>
  </si>
  <si>
    <t>Deficiente gestión en desarrollo de las funciones de supervisión, ya que era responsabilidad del supervisor técnico, delegado para este fin por parte de la ANH, de informar, tal como lo expresa la Ley 1474/11, Art. 83., de las situaciones que puedan poner en riesgo el cumplimiento del contrato.</t>
  </si>
  <si>
    <t>No.11-ER</t>
  </si>
  <si>
    <t xml:space="preserve">Observa la CGR que finalizado el plazo de la etapa de exploración del contrato No.029/06, en octubre 16 de 2012,  solo se habían ejecutado las Fases 1, 2 y 3 quedando pendientes compromisos de carácter social, ambiental, técnico, económico y laboral por parte del contratista e igualmente, la ejecución de las Fases 4,5 y 6. </t>
  </si>
  <si>
    <t>Falta de gestión y oportunidad por parte de la ANH en el sentido de no advertir que, aunque el contratista de manera unilateral suspendió las actividades de exploración, debido a la declaración de incumplimiento y terminación del contrato, se requirían acciones para evitar el vencimiento de la fase de exploración.</t>
  </si>
  <si>
    <t>Realizar análisis juridico para tratar de concertar con la Superintendencia de Sociedades la continuidad, suspensión o terminación del contrato.</t>
  </si>
  <si>
    <t>Elaborar análisis jurídico para precisar la acción a seguir en relación con el contrato por parte de la ANH</t>
  </si>
  <si>
    <t>Concepto jurídico de la OAJ</t>
  </si>
  <si>
    <t>VCH - OAJ</t>
  </si>
  <si>
    <t>No.12-ER</t>
  </si>
  <si>
    <t xml:space="preserve">En Convenios Nos. 196040/06 y 200834/08 con FONADE, no se ha dado cumplimiento a lo ordenado por la ley Orgánica de Presupuesto y decretos reglamentarios que ordenan consignar los rendimientos financieros provenientes de recursos de la Nación en el Tesoro Nacional y/o tesorerías de los órganos del presupuesto general de la nación cuando correspondan a recursos propios. </t>
  </si>
  <si>
    <t>Independiente a los Conceptos del Consejo de Estado o la jurisprudencia, la ley orgánica de presupuesto y decretos reglamentarios no permiten excepciones o condicionamientos a los rendimientos financieros respecto a las obligaciones de resultado o de medio que asume FONADE frente a la gerencia de proyectos, como resultado de los Convenios suscritos con la ANH</t>
  </si>
  <si>
    <t>H13D12</t>
  </si>
  <si>
    <t>La ANH no desarrolló labores de prevención o precaución frente al potencial uso indebido o afectación a la disponibilidad y calidad del recurso hídrico en desarrollo de los contratos E&amp;P de acuerdo a las normas ambientales sobre uso de los recursos naturales y del ambiente, respecto de las actividades de exploración sísmica o producción de hidrocarburos</t>
  </si>
  <si>
    <t>La ANH desatendió las recomendaciones de su propio manual para procedimientos de adquisición y procesamiento de sísmica terrestre (ANH 2010).</t>
  </si>
  <si>
    <t>Enviar comunicaciones a  las empresas operadoras reiterando la importancia de aplicar las recomendaciones del Manual de Adquisición y Procesamiento de Sísmica Terrestre, ANH 2010, como una buena práctica del sector de hidrocarburos.</t>
  </si>
  <si>
    <t>Comunicaciones a las empresas operadoras</t>
  </si>
  <si>
    <t>VCH (GCYMA)</t>
  </si>
  <si>
    <t>2014 - A.E. Paz de Ariporo</t>
  </si>
  <si>
    <t>Deficiencia en la gestión de seguimiento técnico y ambiental de los contratos de exploración y explotación de hidrocarburos, así como de la aplicación de las normas técnicas emanadas de esa entidad para labores de exploración sísmica.</t>
  </si>
  <si>
    <t>Actualización de formatos de seguimiento HSE con información de buenas prácticas y el traslado a entidades competentes</t>
  </si>
  <si>
    <t>Formato actualizado</t>
  </si>
  <si>
    <t>3.1.</t>
  </si>
  <si>
    <t>Prima la medición estática sobre otras posibles formas de medición. La utilización de la medición estática como la fuente primaria de los datos de producción. Diversas fuentes permiten plantear que este tipo de medición es considerada como una de las menos exactas, depende de la correcta calibración de tanques, cintas y termómetros; y requiere de la aplicación de un procedimiento manual.</t>
  </si>
  <si>
    <t>Legislación antigua y no ha sido enfocada a la actualización en las técnicas de medición. Es el método menos costoso y al alcance de campos pequeños. Ni MME ni ANH presentan lineamientos que exijan la implementación de mejores sistemas de medición de acuerdo a la economía de los campos productores.</t>
  </si>
  <si>
    <t xml:space="preserve">Elaborar un  inventario de  sistemas telemétricos y la forma de transmisión remota de datos en los  principales campos productores del país en operación al 30 de junio de 2014. </t>
  </si>
  <si>
    <t xml:space="preserve">Elaborar base de datos con el  inventario de  sistemas telemétricos y de la forma de transmisión remota de datos para los principales campos del país en operación al 30 de junio de 2014. </t>
  </si>
  <si>
    <t>Base de datos en Excel</t>
  </si>
  <si>
    <t>VORP- Fiscalización y regalías</t>
  </si>
  <si>
    <t>2014 - Actuación especial fiscalización y regalías</t>
  </si>
  <si>
    <t>3.2.</t>
  </si>
  <si>
    <t>La telemetría existente no puede ser observada en las agencias del gobierno involucradas. De los campos visitados se ha comprobado que sí se tiene implementada algún tipo de telemetría y sin embargo esta es usada para los procesos internos de las operadoras y no se aprovecha su potencial para aumentar la transparencia de las mediciones.</t>
  </si>
  <si>
    <t>La ANH solo recibe el reporte C4 de la operadora, no tiene acceso a los datos del tercero que fiscaliza ni a los datos de telemetría</t>
  </si>
  <si>
    <t>3.3.</t>
  </si>
  <si>
    <t>La fiscalización, cuando es realizada por terceros, es pagada por la misma empresa operadora. El tercero que realiza la fiscalización no siempre es independiente de la operadora pues recibe su contrato directamente de esta. Cuando existe un tercero fiscalizador, éste no hace ningún reporte a la ANH y se entiende única y exclusivamente con la operadora.</t>
  </si>
  <si>
    <t>Se identifica que no hay legislación ni recomendaciones del ente regulador respecto a quién debe hacer propiamente la fiscalización; de hecho la fiscalización se trata como un asunto de autoliquidación y en muchos casos obra el principio de la "buena fe".</t>
  </si>
  <si>
    <t>Realizar auditoría  a la información de medición reportada por los operadores de los principales campos del país a la ANH durante el 2014.  (Acción condicionada a la prórroga de la delegación de la función de Fiscalización)</t>
  </si>
  <si>
    <t xml:space="preserve">Realizar Auditoría  a la información de medición reportada por los operadores de los principales campos del país a la ANH durante el 2014. </t>
  </si>
  <si>
    <t>Informe de auditoría</t>
  </si>
  <si>
    <t>3.4.</t>
  </si>
  <si>
    <t xml:space="preserve">Procedimientos de Conciliación no estándares ni holísticos. En Colombia existen los procesos de conciliación de datos, pero lo usan las operadoras para su trabajo interno y no es compartido con ANH ni es en manera alguna estandarizado. La trazabilidad de cualquier cambio en el proceso de conciliación se dificulta si cada operador tiene un esquema diferente. </t>
  </si>
  <si>
    <t>Cada empresa tiene su propio sistema de conciliación de datos y no ha surgido la necesidad de tener un estándar en la materia. Cada unidad productora (campo) reporta a la ANH, pero no hay cruce de información entre unidades o con otras instancias como oleoductos o puertos. No hay redundancia en las mediciones ni puntos “virtuales” de medición.</t>
  </si>
  <si>
    <t>Utilizar el Informe Diario de Producción  como herramienta  estándar  para la Conciliación de datos de producción para los siguentes campos:   Rubiales, Quifa, Castilla, Chichimene, Moriche, Underiver, Girasol, La Cira Infantas (Acción condicionada a la prórroga de la delegación de la función de Fiscalización)</t>
  </si>
  <si>
    <t>Utilizar el Informe Diario de Producción  como herramienta  estándar  para la Conciliación de datos de producción para los siguentes campos:   Rubiales, Quifa, Castilla, Chichimene, Moriche, Underiver, Girasol, La Cira Infantas.</t>
  </si>
  <si>
    <t>Archivo en Excel con la configuración actualizada  de los campos señalados para la consolidación de la producción diaria</t>
  </si>
  <si>
    <t>4.2.</t>
  </si>
  <si>
    <t>Demoras en el empalme MinMinas y ANH. Han ocurrido demoras para asumir la función y esto redunda en falta de certeza sobre roles y el poder auditar el sistema correcta y completamente y una posible pérdida de know-how de los procesos.</t>
  </si>
  <si>
    <t>ANH no estaba preparada para asumir el rol de MinMinas aunque sí es cierto que se van a ampliar y mejorar los sistemas y su personal pero esto requiere tiempo.</t>
  </si>
  <si>
    <t>Contratar 20 profesionales adicionales a los 40 contratados a la fecha, para desarrollar la función de Fiscalización (Acción condicionada a la prórroga de la delegación de la función de Fiscalización)</t>
  </si>
  <si>
    <t>Contratar 20 profesionales adicionales para consolidar el grupo de profesionales que apoya la gestión de la función de fiscalización.</t>
  </si>
  <si>
    <t>Contratos suscritos</t>
  </si>
  <si>
    <t>5.1.</t>
  </si>
  <si>
    <t>La información de producción y pago de regalías no es completamente pública. Tanto los datos de producción que llegan a ANH como el porcentaje de Regalías, la respectiva participación del ente o fondo, el precio base de liquidación específico y la tasa representativa deben ser de fácil consulta por la ciudadanía.</t>
  </si>
  <si>
    <t>La ANH no ha implementado una herramienta para acceso a los datos por parte del público en general.</t>
  </si>
  <si>
    <t>Registrar mensualmente en la Plataforma Integrada del Sistema General de Regalías la información a que refiere el artículo 6, numeral 2 del Acuerdo No. 0023 del 26 de junio de 2014 de la Comisión Rectora del Sistema General del Regalías</t>
  </si>
  <si>
    <t xml:space="preserve">Registrar mensualmente en la Plataforma Integrada del Sistema General de Regalías la información requerida en el Acuerdo en cita. </t>
  </si>
  <si>
    <t>Reporte de cumplimiento de cargue mensual de información en el sistema en web</t>
  </si>
  <si>
    <t>5.2.</t>
  </si>
  <si>
    <t>No hay interfaz integradora de los datos. La CGR no encontró que se publiquen los precios base de liquidación junto con sus memorias de cálculo. Adicionalmente, los reportes públicos que si se publican están en formatos PDF, considerados no amigables pues no permiten ser trabajados en hojas de cálculo.</t>
  </si>
  <si>
    <t>Uso de sistemas no integrados o que no se comunican entre sí. Por lo menos no lo hacen a nivel público. Sin esa secuencia lógica de datos no es posible replicar un proceso de liquidación y pago de regalías a partir de información como producción y precio base de regalías.</t>
  </si>
  <si>
    <t>H2D2</t>
  </si>
  <si>
    <t>Definición y oferta de bloques exploratorios para YHNC por parte de la ANH en la Ronda 2014 sin haberse subsanado deficiencias en el marco regulatorio ambiental. La ANH en la definición de bloques para la explotación y su posterior oferta debió acatar lo establecido en el Acuerdo No. 3 de 2014, artículos 46. Acreditación de capacidad medioambiental, y 54. Condiciones ambientales.</t>
  </si>
  <si>
    <t>La Ronda se realizó sin que existiesen previamente los términos de referencia ambiental específicos para la fase de explotación. La CGR advirtió los riesgos de orden legal y ambiental sin que se prestara la debida atención. Falta de coordinación entre ANH y ANLA.  Criterio: Decreto 1760 de 2003, Acuerdo 3/2014 (arts. 46 y 54), Ley 489 de 1998 (arts. 3 a 6), Ley 99 de 1993, art. 1 num. 6</t>
  </si>
  <si>
    <t>Promover y facilitar la concertación con la Autoridad Ambiental para aportar en el análisis de  la reglamentación ambiental requerida para la explotación de YHNC.</t>
  </si>
  <si>
    <t>Remitir oficio al Ministerio de Medio Ambiente y Desarrollo Sostenible, solicitando realizar mesa de trabajo para análisis de requerimientos para la reglamentación</t>
  </si>
  <si>
    <t xml:space="preserve">Oficio </t>
  </si>
  <si>
    <t>VCH (GCYMA) - OAJ</t>
  </si>
  <si>
    <t>2014 - Actuación especial AT 31 Seg función de advertencia 2012. YHNC</t>
  </si>
  <si>
    <t>Realizar mesa de trabajo con el Ministerio de Medio Ambiente y Desarrollo Sostenible</t>
  </si>
  <si>
    <t>H03</t>
  </si>
  <si>
    <t xml:space="preserve">Cantidades de núcleo no ejecutadas y pagadas: Se presentaron diferencias en longitudes contenidos en algunos pozos y lo cobrado en su nombre por parte del contratista. Doble facturación: Las cantidades ejecutadas correspondientes a varios pozos fueron cobradas en más de una oportunidad y la entidad pagó las mismas sin que se detectara la inconsistencia por ninguna de las instancias. </t>
  </si>
  <si>
    <t>Deficiencias en el ejercicio de la supervisión y en los controles aplicados durante la ejecución contractual.</t>
  </si>
  <si>
    <t>Gestionar las acciones que corresponda según las recomendaciones a que haya lugar a partir del informe de auditoría externa</t>
  </si>
  <si>
    <t>Formular plan de acción según recomedaciones del informe de audtoría</t>
  </si>
  <si>
    <t xml:space="preserve">Documento con Plan de acción </t>
  </si>
  <si>
    <t>Acción cumplida. La Oficina Asesora jurídica suscribió plan de acción para la ejecución de las recomendaciones de la auditoría externa para la verificación de la calidad técnica del producto recibido en el contrato 208 de 2013 contrato no. 279 de 2015.</t>
  </si>
  <si>
    <t>OAJ-VT</t>
  </si>
  <si>
    <t>2013 - Auditoría regular sem. II</t>
  </si>
  <si>
    <t>H07</t>
  </si>
  <si>
    <t>Incumplimiento de la ley de archivo. No aparecen informes de actividades que soporten la ejecución del objeto contractual, razón por la cual se violan los principios generales de la Ley 594 de 2000, por medio de la cual se dicta la Ley General de Archivos, en cuanto no reposan los documentos generados en desarrollo del contrato 184 de 2013.</t>
  </si>
  <si>
    <t>No reposan en los expedientes contractuales los documentos generados en el desarrollo del Contrato.</t>
  </si>
  <si>
    <t>Generar registro de control de documentos en los expedientes contractuales de 2015 para seguimiento mensual</t>
  </si>
  <si>
    <t>Elaborar registro de recepción de documentos por contrato</t>
  </si>
  <si>
    <t xml:space="preserve">Archivo en excel </t>
  </si>
  <si>
    <t>Acción cumplida. La Vicepresidencia Administrativa y Financiera generó registro de control acumulado del semestre.</t>
  </si>
  <si>
    <t>VAF (GESTIÓN DOCUMENTAL)</t>
  </si>
  <si>
    <t>Elaborar informe de seguimiento de estado de los expedientes contractuales</t>
  </si>
  <si>
    <t>Informe de seguimiento</t>
  </si>
  <si>
    <t>Acción cumplida. La Vicepresidencia Administrativa y Financiera generó registro acumulado de seguimiento de estado de los expedientes contractuales, a patir del reporte de la Oficina jurídica .</t>
  </si>
  <si>
    <t>H12</t>
  </si>
  <si>
    <t>Doble pago Contratos 096 de 2013 y 172 de 2014. Sin que aparezca evidencia de labores de Interventoría que correspondan a la fase 4 en el Contrato 96 de 2013, la fase se canceló sin evidencia que permita suponer que el objeto contractual haya sido modificado, en el informe final de supervisión y en el acta de liquidación se hace referencia al objeto contractual incluyendo la fase 4.</t>
  </si>
  <si>
    <t>El informe de CGR no las indica explícitamente.
Deficiencias en la verificación de referentes de procesos contractuales previos similares y errores en el registro de la ejecución contractual.</t>
  </si>
  <si>
    <t>Conformar el comité para la estructuración, seguimiento y actualización del Plan Anual de Adquisiciones para evaluar modificaciones y hacer seguimiento al plan de adquisiciones de la ANH.</t>
  </si>
  <si>
    <t>Expedir resolución de conformación del Comité para la estructuración, seguimiento y actualización del Plan Anual de Adquisiones</t>
  </si>
  <si>
    <t>Resolución</t>
  </si>
  <si>
    <t>2014-H-01</t>
  </si>
  <si>
    <t>Los estados contables emitidos por la ANH no cumplen totalmente con el principio de revelación. Las notas a los estados presentan deficiencias en: Propiedad Planta y Equipo, no revela metodologías aplicadas para la actualización de los bienes, el efecto generado y la fecha de los avalúos; y Procesos judiciales(…) sobre cuentas bancarias, no se desagrega el estado de cada proceso.</t>
  </si>
  <si>
    <t>Deficiencias en la aplicabilidad de la normatividad de contabilidad pública y debilidades de control interno contable relativas a presentación de informes, lo que resta utilidad a la información contable para efectos de análisis por usuarios de la información contable pública.</t>
  </si>
  <si>
    <t>Actualizar el contenido de las Notas a los Estados Financieros en las cuentas: Propiedad, Planta y Equipo y Procesos Judiciales</t>
  </si>
  <si>
    <t>Notas a los estados financieros actualizadas para la vigencia 2015</t>
  </si>
  <si>
    <t>Acción cumplida. La Vicepresidencia Administrativa y Financiera generó los estados financieros ajustando los contenidos relacionados con Propiedad, Planta y Equipo y Procesos Judiciales</t>
  </si>
  <si>
    <t>VAF (GAF)</t>
  </si>
  <si>
    <t>2014 - Auditoría regular</t>
  </si>
  <si>
    <t>2014-H-02</t>
  </si>
  <si>
    <t>En la contabilización realizada respecto al pago de la CNSC, se evidencia que la causación de la obligación se efectuó el día 30 de diciembre de 2014 por valor de $1.912 millones, el cual se registró en el gasto, generando subestimación del activo y sobrestimación de gasto, subestimación de la utilidad y por efecto neto subestimación del patrimonio, en la suma establecida.</t>
  </si>
  <si>
    <t>Deficiencias de control interno contable relativas a la aplicación del Plan General de la Contabilidad Pública en el reconocimiento de las transacciones, lo cual afecta la razonabilidad de los estados contables.</t>
  </si>
  <si>
    <t>Ajustar el registro contable de 2014 para revelar el hecho económico real de esta transacción con la CNSC, revisando las cuentas recíprocas</t>
  </si>
  <si>
    <t>Comprobante contable de ajuste</t>
  </si>
  <si>
    <t>Acción cumplida. La Vicepresidencia Administrativa y Financiera generó el comprobante contable de ajuste</t>
  </si>
  <si>
    <t>2014-H-03</t>
  </si>
  <si>
    <t>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t>
  </si>
  <si>
    <t>Debilidad en la verificación y control oportuno para la expedición de los estados de cuenta de Derechos Económicos, con el objeto de realizar la causación y cancelación de la cartera de manera eficaz y oportuna, lo cual genera incertidumbres que pueden afectar la razonabilidad de los estados contables.</t>
  </si>
  <si>
    <t>Mejorar los mecanismos de liquidación y recaudo de los derechos económicos por porcentaje de participación y precios altos.</t>
  </si>
  <si>
    <t>Definir y aprobar los procedimientos para la liquidación de los derechos económicos establecidos en los Contratos E&amp;P y Teas (por porcentaje de participación y precios altos para Exploración y Explotación)</t>
  </si>
  <si>
    <t>Procedimientos aprobados y actualizados en SIGECO</t>
  </si>
  <si>
    <t>VORP (GR)</t>
  </si>
  <si>
    <t>Debilidad en la verificación y control oportuno para la expedición de los estados de cuenta de Derechos Económicos
Registro tardío de ingresos y en la aplicación del pago</t>
  </si>
  <si>
    <t>Mejorar los mecanismos de liquidación y recaudo de los derechos económicos por uso del subsuelo, porcentaje de participación y precios altos</t>
  </si>
  <si>
    <t>Emitir actas de devolución de áreas para liquidación de derechos económicos</t>
  </si>
  <si>
    <t>Actas de devolución de áreas</t>
  </si>
  <si>
    <t>VCH (GSCE)</t>
  </si>
  <si>
    <t xml:space="preserve">Mejorar los mecanismos de liquidación y recaudo de los derechos económicos </t>
  </si>
  <si>
    <t>Establecer procedimiento para la identificación del concepto y contrato de las consignaciones realizadas por los Operadores</t>
  </si>
  <si>
    <t>Procedimiento aprobado en SIGECO</t>
  </si>
  <si>
    <t>2014-H-04</t>
  </si>
  <si>
    <t>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t>
  </si>
  <si>
    <t>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t>
  </si>
  <si>
    <t>Establecer acuerdo de niveles de servicio con el outsourcing BDO para reportar por parte de la ANH periódicamente los errores detectados en los registros presupuestales.</t>
  </si>
  <si>
    <t>Estandarizar formato de reporte de inconsistencias o errores de registros presupuestales</t>
  </si>
  <si>
    <t>Formato normalizado de reporte</t>
  </si>
  <si>
    <t>Reportar periódicamente al outsourcing financiero las inconsistencias o errores detectados por la ANH en los registros presupuestales</t>
  </si>
  <si>
    <t>Reporte mensual de estadísticas de inconsistencias</t>
  </si>
  <si>
    <t>Realizar seguimiento periódico al saldo de las reservas por parte de la Vicepresidencia Administrativa y Financiera</t>
  </si>
  <si>
    <t xml:space="preserve">Soporte de correos electrónicos enviados a supervisores </t>
  </si>
  <si>
    <t>2014-H-05</t>
  </si>
  <si>
    <t>Posibles debilidades de control interno relativas a la presentación de informes, lo que resta utilidad a la información contable para efectos de análisis por los usuarios de esta información.</t>
  </si>
  <si>
    <t>Elaborar lista de chequeo para validación de información reportada por las dependencias de la ANH para cargue en SIRECI</t>
  </si>
  <si>
    <t>Lista de chequeo</t>
  </si>
  <si>
    <t>Acción cumplida. La funcionaria de la OCI responsable del cargue de información en el aplicativo SIRECI diseñó el instrumento de verificación a aplicar</t>
  </si>
  <si>
    <t>OCI</t>
  </si>
  <si>
    <t>2014-H-06</t>
  </si>
  <si>
    <t>Cotejado el formulario de OPERAClONES RECÍPROCAS reportado por la ANH en CHIP a diciembre de 2014, frente a algunas de sus entidades contables públicas recíprocas, de acuerdo con las reglas de eliminación o tablas correlativas se observa que no coinciden las cifras reportadas por una y otra (Anexo 2 del informe)</t>
  </si>
  <si>
    <t>Deficiencias de control interno contable al no evidenciarse documentalmente toda la gestión efectuada por parte de la ANH para lograr la correspondencia en los saldos, y para tener claridad sobre la consistencia de las cifras de sus recíprocas, lo que posibilita el riesgo de que se afecte la razonabilidad de los estados contables consolidados por la CGN.</t>
  </si>
  <si>
    <t>Enviar oficios de saldos a las entidades con operaciones recíprocas en 2015, indicando la forma como la ANH registró los hechos económicos.</t>
  </si>
  <si>
    <t>Oficios</t>
  </si>
  <si>
    <t>2014-H-07</t>
  </si>
  <si>
    <t xml:space="preserve">En la cuenta del Pasivo “Recaudos a Favor de Terceros” persisten subcuentas auxiliares en donde se registran valores por concepto de regalías por distribuir, así como los rendimientos financieros generados por las mismas y el margen de comercialización a favor de municipios sin identificar por valor conjunto de $396.321 millones. </t>
  </si>
  <si>
    <t>Falta de efectividad en las acciones que adelanta la entidad ante las entidades competentes para definir los derechos en áreas limítrofes de entes territoriales, para hacer efectivos los giros a los beneficiarios.</t>
  </si>
  <si>
    <t>Enviar comunicaciones al Congreso de la República solicitando definir el diferendo limitrofe para los municipios catalogados como "sin identificar"</t>
  </si>
  <si>
    <t>Oficio</t>
  </si>
  <si>
    <t>Acción cumplida. La Vicepresidencia de Operaciones, Regalías y Participaciones remitió tres (3) oficiios a Cámara de representantes, senado y Asamblea Departamental de casanare reiterando las solicitudes de definición de límites territoriales.</t>
  </si>
  <si>
    <t>Enviar oficios a las entidades territoriales involucradas para motivar que se acojan a lo determinado en el Art. 153 de la Ley 1530 de 2012 respecto de la formulación de proyectos en conjunto para poder utilizar los recursos pendientes de distribuir.</t>
  </si>
  <si>
    <t>Oficios a Entidades Territoriales</t>
  </si>
  <si>
    <t>2014-H-08</t>
  </si>
  <si>
    <t>Convenios Interadministrativos 283, 287,288, 290. Como se encuentran pactados los desembolsos a realizarse a cada una de las entidades con las cuales se suscribieron dichos convenios, no se evidencia la existencia de recursos con los que la ANH pagará a FONADE la cuota de gerencia pactada en la cláusula séptima del Contrato interadministrativo No 289 de 2014, por valor de $1.786.069.844</t>
  </si>
  <si>
    <t>Deficiencias de control interno en los procesos precontractuales y presupuestales, las cuales generan la suscripción de compromisos sin tener el debido respaldo presupuestal y la posible incursión por parte de la entidad en procesos judiciales por incumplimiento.</t>
  </si>
  <si>
    <t>Modificar los convenios 287 y 290 de 2014, para ajustar el valor de la cuota de gerencia, el Contrato Interadministrativo 289 de 2014 en la forma de pago.</t>
  </si>
  <si>
    <t>Otro Si Convenios y Contrato Interadministraitvo</t>
  </si>
  <si>
    <t>Acción cumplida. Cuando se hizo la negociación con FONADE del nuevo convenio 289 en 2014, la cuota de gerencia quedó establecida en 9.86%, afectando el valor de las cuotas de gerencia en los convenios 290 ANH-ANLA y 287 ANH-PNN que tenían 7%, ajustándo cuota de gerencia y distribución de recursos. Convenio 290  Otrosí  1 del 22/10/2015 y convenio 287 Otrosí  1 del 27 /10/ 2015.</t>
  </si>
  <si>
    <t>Se observó que el acta de inicio del contrato interadministrativo 289 de 2014 suscrito con FONADE, fue firmada el día 26 de diciembre de 2014, es decir con anterioridad al registro presupuestal del convenio interadministrativo 287 de 2014, registro N° 126714 de fecha 30 de diciembre de 2014.</t>
  </si>
  <si>
    <t>Capacitar a los supervisores en el manejo y gestión de aspectos presupuestales de los contratos.</t>
  </si>
  <si>
    <t>Capacitar a los supervisores en el manejo y gestión de aspectos contractuales, administrativos, presupuestales, financieros y técnicos de los contratos.</t>
  </si>
  <si>
    <t>Lista de supervisores capacitados (asistencia)</t>
  </si>
  <si>
    <t>VAF (TH)</t>
  </si>
  <si>
    <t>2014-H-09</t>
  </si>
  <si>
    <t>Afectación de excedentes financieros por el no registro de ingresos en la misma vigencia. En noviembre de 2014 se consignaron $53.361,6 mill. por derechos económicos y se causaron en 2015. En agosto de 2015 existía un saldo por imputar de ingresos presupuestales 2014 de $87.457,1 mill. El porcentaje de participación del Contrato CP-9 de años anteriores a 2014 no fue recaudado antes.</t>
  </si>
  <si>
    <t>Para el caso del porcentaje de participación, se explica porque la ANH no contaba con un procedimiento específico que indicara la forma de liquidación y recaudo del mismo.</t>
  </si>
  <si>
    <t>2014-H-10</t>
  </si>
  <si>
    <t>El registro contable por porcentaje de participación correspondiente a 2010, 2011, 2012 y 2013 del Contrato CPO-9, de $52.560,1 millones, evidencia un error de clasificación en los ingresos de vigencias anteriores, lo cual genera subestimación en la cuenta 4815 Ajuste de Ejercicios Anteriores, subcuenta 481554 Ingresos fiscales y sobrestimación en la cuenta 4110 No Tributarios</t>
  </si>
  <si>
    <t>Deficiencias en el control interno contable para la aplicación de los procedimientos establecidos en el Régimen Contabilidad Pública y falta de gestión en el flujo oportuno de información por parte de las diferentes áreas de la entidad que sirve como insumo para la contabilidad</t>
  </si>
  <si>
    <t>Actualizar el manual de contabilidad de la ANH en el procedimiento de registro de ingresos por derechos económicos de vigencias anteriores</t>
  </si>
  <si>
    <t>Manual actualizado y adoptado en SIGECO</t>
  </si>
  <si>
    <t>VAF (GAF) - VORP (GR)</t>
  </si>
  <si>
    <t>Por porcentaje de participación del CP-9 para la vigencia 2014 se observa una subestimación en el ingreso, cuenta 4110, subcuenta 411059 y una sobrestimación en el pasivo, cuenta 2905, subcuenta 29580, lo cual refleja una subestimación en la utilidad del ejercicio y por efecto neto subestimación del patrimonio, en la suma de $53.361,6.</t>
  </si>
  <si>
    <t>2014-H-11</t>
  </si>
  <si>
    <t>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t>
  </si>
  <si>
    <t>Entre las causas la CGR identifica que no se tiene establecido número máximo de folios por unidad de conservación, falta de control documental para etapas contractual y postcontractual, y en general no se aplican las normas de archivo.</t>
  </si>
  <si>
    <t>Implementar flujo de trabajo de gestión contractual en el nuevo sistema gestión electrónica documental (ControlDoc) para garantizar la trazabilidad de los expedientes contractuales virtuales</t>
  </si>
  <si>
    <t>Soporte del flujo de trabajo parametrizado en el aplicativo</t>
  </si>
  <si>
    <t>VAF (Gestión Documental)</t>
  </si>
  <si>
    <t xml:space="preserve">Organización física de la serie documental de contratos misionales </t>
  </si>
  <si>
    <t>Formato Único de Inventario Documental de Archivo (misional)</t>
  </si>
  <si>
    <t>Organización física de la serie documental de contratos administrativos de la vigencia 2014 y 2015.</t>
  </si>
  <si>
    <t>2014-H-12</t>
  </si>
  <si>
    <t>Contrato 144 de 2014. Firma Otro si No. 1 y perforación de pozos adicionales. Hallazgo por valor de $8.878.033.594,79 correspondientes al valor del Otro sí innecesario para completar pies faltantes y del pago de dos (2) pozos no incluidos y no ejecutados dentro del área alcance del contrato, estos son: ANH-Piedras Blancas 1 y ANH-San Cayetano-1.</t>
  </si>
  <si>
    <t>Inobservancia de las condiciones contractuales contraviniendo los principios de planeación y selección objetiva; incurriendo en una lesión al patrimonio público por el menoscabo de los recursos con una gestión antieconómica e ineficiente.</t>
  </si>
  <si>
    <t xml:space="preserve">Emitir directriz institucional para la suscripción de Otro Si a contratos </t>
  </si>
  <si>
    <t>Circular</t>
  </si>
  <si>
    <t>2014-H-13</t>
  </si>
  <si>
    <t>Deficiencias en las labores de supervisión e inobservancia del manual de contratación, pues las actividades desarrolladas e informadas son posteriores a las actividades ejecutadas en desarrollo del objeto contractual</t>
  </si>
  <si>
    <t>Capacitar a los supervisores en el manejo y gestión de aspectos administrativos de los contratos.</t>
  </si>
  <si>
    <t xml:space="preserve">Contrato No. 142 de 2014. Se encuentra que los informes de supervisión se radicaron una vez finalizado el contrato, demostrándose falta de control y seguimiento en tiempo real.
</t>
  </si>
  <si>
    <t>Contrato No. 181 de 2014. Se observa que el 13 de Febrero de 2015 se firmó Acta de Finalización de Contrato y posteriormente, en fecha 24 de marzo de 2015 se radican por parte del contratista los informes mensuales de perforación de pozos correspondientes a los meses de Octubre y Noviembre de 2014.</t>
  </si>
  <si>
    <t>Contrato No. 171 de 2014. En el primer informe de supervisión presentado el 4 de diciembre se muestra en el estado de desarrollo del contrato: RETRASADO, sin observaciones ni recomendaciones. En los expedientes contractuales no se evidencia autorización de pagos del supervisor, lo único que se encuentra en el sistema es un correo electrónico.</t>
  </si>
  <si>
    <t>Actualizar lista de chequeo de expedientes para que la autorización de pago de los Contratos administrativos quede en el expediente virtual</t>
  </si>
  <si>
    <t>Lista de chequeo actualizada</t>
  </si>
  <si>
    <t>VAF (Gestión documental)</t>
  </si>
  <si>
    <t>2014-H-14</t>
  </si>
  <si>
    <t>Demuestra la entidad que los contratos de interventoría no. 149, 244 y 245 de 2014 no eran necesarios para la vigilancia y control de los contratos 131, 171, 181, 143 y 144 del 2014, ya que en momentos claves de su ejecución (inicio y finalización) no estuvieron presentes como es el caso de la entrega a satisfacción de los productos y terminación.</t>
  </si>
  <si>
    <t>Contratación de interventorías sin cubrir buena parte del tiempo de ejecución del contrato principal objeto de interventoría, hasta su finalización.</t>
  </si>
  <si>
    <t>Emitir directriz institucional para la contratación de interventorías</t>
  </si>
  <si>
    <t>2014-H-15</t>
  </si>
  <si>
    <t>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t>
  </si>
  <si>
    <t>Unificación de las fases IV y V del Contrato.</t>
  </si>
  <si>
    <t>Verificar el cumplimiento de obligaciones por concepto de Derechos Económicos para el Contrato E&amp;P Caño Sur</t>
  </si>
  <si>
    <t>Realizar cobro de los intereses de mora pendientes de pago por parte de Ecopetrol.</t>
  </si>
  <si>
    <t xml:space="preserve">Comunicación </t>
  </si>
  <si>
    <t>2014-H-16</t>
  </si>
  <si>
    <t>Inobservancia de lo establecido en la Resolución 181495 de 2009, modificada por la Resolución 40048 de 2015.</t>
  </si>
  <si>
    <t>Incorporar en las especificaciones técnicas de los proyectos de perforación, la obligatoriedad de sujeción a la Reglamentación técnica en la materia.</t>
  </si>
  <si>
    <t>Documento de pliegos actualizado con el texto de la reglamentación</t>
  </si>
  <si>
    <t>VT (GGC)</t>
  </si>
  <si>
    <t>Tramitar la aprobación de  las formas 4 CR y 10 ACR de los pozos  Moambo - 1 A y La X 1 A y la información requerida de la Forma 6CR de dichos pozos.</t>
  </si>
  <si>
    <t>Comunicación informando trámite de las formas</t>
  </si>
  <si>
    <t>VORP (Fiscalización)</t>
  </si>
  <si>
    <t>2014-H-17</t>
  </si>
  <si>
    <t>Falta de observancia de lo establecido en art. 15 de Resolución 181495 de 2009, modificada por Resolución 40048 de 2015.
Falta de gestión por debilidades en la supervisión y aprobación de perforación sin advertir distancias mínimas.</t>
  </si>
  <si>
    <t>Verificar el estado de abandono de los pozos e informar si se requiere intervención adicional</t>
  </si>
  <si>
    <t>Informe de estado de los pozos</t>
  </si>
  <si>
    <t>2014-H-18</t>
  </si>
  <si>
    <t>Contratos 143 y 144 de 2014. Para el último pago del 10% se requería de las Formas Ministeriales debidamente diligenciadas y radicadas. No obstante, no se había entregado en agosto 2015 la forma 10ACR del pozo ANH-San Cayetano 1 y la de ANH-Piedras Blancas 1 estaba en trámite, aún cuando el pago final se hizo el 6 de marzo de 2015.</t>
  </si>
  <si>
    <t>Gestión inoportuna de las funciones de supervisión de la ANH para asegurar el cumplimiento previo de los requisitos para el último pago.</t>
  </si>
  <si>
    <t xml:space="preserve">Actualizar los procedimientos de fiscalización </t>
  </si>
  <si>
    <t>Procedimiento de fiscalización actualizado en SIGECO</t>
  </si>
  <si>
    <t>Contratos 143 y 144 de 2014. Para los pozos ANH-Los Pájaros-1, ANH-Juan de Acosta-1, ANH-El Pabilo-1, ANH-La Cantera-1 y ANH-Piedras Blancas-1 se estableció que las coordenadas no son concordantes entre la forma 10 ACR y lo registrado en las placas de abandono, por lo cual las formas no fueron debidamente diligenciadas.</t>
  </si>
  <si>
    <t>Tramitar la aprobación de  las formas 6CR y 10 ACR del pozo ANH Los Pájaros-1</t>
  </si>
  <si>
    <t>2014-H-19</t>
  </si>
  <si>
    <t>La ANH dejó de recaudar por intereses moratorios en aplicación de la cláusula 78.2 del Contrato CPO-9 la suma de $41.803,1 millones a noviembre de 2014, fecha en la que se realizó la aplicación del pago sin cobro de intereses moratorios pactados.</t>
  </si>
  <si>
    <t>Falta de gestión en el seguimiento y control por parte de la ANH para exigir el cumplimiento oportuno de las obligaciones contractuales a cargo del contratista.</t>
  </si>
  <si>
    <t>2014-H-20</t>
  </si>
  <si>
    <t>La ANH no realizó el cobro y recaudo de los intereses moratorios que Hocol S.A., operador del Contrato E&amp;P Guarrojo no pagó en aplicación de la cláusula 78.2 del Contrato que estima la CGR en USD 1.384.131,56 equivalente a $3.910,5 millones (TRM 2.585,25 del 04-11-15)</t>
  </si>
  <si>
    <t>Falta de gestión en el seguimiento y control por parte de la ANH para el cumplimiento oportuno de las obligaciones contractuales a cargo del contratista, de la aplicación efectiva y oportuna de estas obligaciones en el estado de cuenta del respectivo contrato.</t>
  </si>
  <si>
    <t>Realizar la liquidación y cobro de los intereses de mora por el pago extemporáneo de los derechos económicos por precios altos para el Contrato E&amp;P Guarrojo - campo Guarrojo Oriental</t>
  </si>
  <si>
    <t>Comunicación al operador</t>
  </si>
  <si>
    <t>2014-H-21</t>
  </si>
  <si>
    <t>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Cubarran en la unidad T2, con las consecuencias en la explotación de los dos campos.</t>
  </si>
  <si>
    <t>No registra en el informe.</t>
  </si>
  <si>
    <t>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t>
  </si>
  <si>
    <t xml:space="preserve">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t>
  </si>
  <si>
    <t>Concepto de Unificación de los yacimientos</t>
  </si>
  <si>
    <t>2014-H-22</t>
  </si>
  <si>
    <t>2014-H-23</t>
  </si>
  <si>
    <t>Adoptar el procedimiento para la reclasificación de pozos en la ANH</t>
  </si>
  <si>
    <t>Procedimiento adoptado en SIGECO</t>
  </si>
  <si>
    <t>2014-H-24</t>
  </si>
  <si>
    <t>La ANH no cuenta con los actos administrativos consolidados mediante los cuales se han autorizado los puntos de fiscalización y de entrega para cada una de las áreas en explotación en Colombia.</t>
  </si>
  <si>
    <t>Los informes y actas de visita no son los actos administrativos para autorización de puntos de fiscalización, medición y entrega de hidrocarburos.</t>
  </si>
  <si>
    <t>Actualizar la base de datos de los actos administrativos de puntos de fiscalización y entrega</t>
  </si>
  <si>
    <t>Expedir resoluciones de inicio de explotación</t>
  </si>
  <si>
    <t>Resoluciones expedidas</t>
  </si>
  <si>
    <t>El control y seguimiento a los procedimientos de medición no se realiza a partir de los puntos definidos en los respectivos actos administrativos  previamente emitidos por la autoridad, limitando el ejercicio que al 100% de los respectivos puntos de fiscalización debe efectuar la ANH.</t>
  </si>
  <si>
    <t xml:space="preserve">Realizar seguimiento para verificar los puntos de medición </t>
  </si>
  <si>
    <t>Informe de puntos de medición verificados</t>
  </si>
  <si>
    <t>2014-H-25</t>
  </si>
  <si>
    <t>La CGR sustentada en los reportes del SUIME observó diferencias entre los volúmenes del reporte de regalías contra los reportes de producción que son base para la liquidación de regalías y derechos económicos.</t>
  </si>
  <si>
    <t>La ANH no realiza verificación previa al cargue de información AVM a los operadores que lo realizan y en general a los datos capturados para los registros IDP.</t>
  </si>
  <si>
    <t>Cerrar las brechas de información entre SUIME y AVM vía la configuración de campos pendientes en AVM</t>
  </si>
  <si>
    <t>Configurar los campos en producción pendientes en AVM</t>
  </si>
  <si>
    <t>Reporte en pdf de la configuración de la red en AVM para todos los campos</t>
  </si>
  <si>
    <t>2014-H-26</t>
  </si>
  <si>
    <t>Contrato 153 de 2012. La supervisora autorizó el pago de facturas sin el cumplimiento de requisitos para el pago.</t>
  </si>
  <si>
    <t>Falta de conocimiento de las labores de supervisión.</t>
  </si>
  <si>
    <t>Actualizar lista de chequeo de expedientes para que  la autorización de pago de los Contratos administrativos quede en el expediente virtual</t>
  </si>
  <si>
    <t>2014-H-27</t>
  </si>
  <si>
    <t>El retraso en la suscripción de los contratos 232 y 233 de 2012 de interventoría permitió que ciertas obligaciones contractuales no tuvieran el control apropiado, causando potenciales riesgo en el manejo y control de núcleos geológicos.</t>
  </si>
  <si>
    <t>2014-H-28</t>
  </si>
  <si>
    <t>Contratos 232 y 233 de 2012. La entidad no dio cumplimiento a la cláusula tercera de los contratos: (. ..) Suministrar la información que requiera el contratista para el cabal cumplimiento del objeto del contrato, lo cual se evidencia en el oficio No. 20132700144282 del 8 de noviembre de 2012.</t>
  </si>
  <si>
    <t>Causado por la gestión del supervisor del contrato que tuvo como efecto un retraso en las labores de interventoría.</t>
  </si>
  <si>
    <t>2014-H-29</t>
  </si>
  <si>
    <t>Contrato 171 de 2014. La entidad pagó por la totalidad del objeto contractual y a 7 septiembre de 2015 en la entidad no se encuentran los núcleos y estos fueron cuantificados por la misma en el Contrato en su cláusula quinta por valor de $2.600,8 millones.</t>
  </si>
  <si>
    <t>Inobservacia de los deberes de la supervisión al autorizar pagos por productos no ejecutados teniendo como efecto el pago realizado sin la ejecución de la totalidad del objeto contractual.</t>
  </si>
  <si>
    <t>Gestionar la devolución de los núcleos a la ANH y verificar estado de los mismos</t>
  </si>
  <si>
    <t>Paz y Salvo del EPIS con radicados de certificación de Litoteca Nacional</t>
  </si>
  <si>
    <t>VT (GGC) - (GGIT)</t>
  </si>
  <si>
    <t>2014-H-30</t>
  </si>
  <si>
    <t>Falta de seguimiento del supervisor</t>
  </si>
  <si>
    <t>Enviar informe de contraloría a  la FDN para que valide lo correspondiente en el proceso a su cargo de liquidación y cierre del contrato 69 de 2013 suscrito por FDN con THX</t>
  </si>
  <si>
    <t>GALC</t>
  </si>
  <si>
    <t>2014-H-31</t>
  </si>
  <si>
    <t>Contrato 097 de 2010. La Entidad no posee evidencias que demuestren que el objeto contractual se haya cumplido en la totalidad de los entregables. Se pagaron US$ 468.871,75 por un contrato que no cumplió con el objeto contractual. No se ha realizado la liquidación del contrato, por cuanto no existe acta de recibo a satisfacción después de 47 meses de haber finalizado la ejecución.</t>
  </si>
  <si>
    <t>Esta situación se produce por deficiencias en la supervisión del Contrato y la asignación de dicha supervisión a funcionarios que carecían del conocimiento y la experiencia necesarios para el desarrollo de esta labor.</t>
  </si>
  <si>
    <t>2014-H-32</t>
  </si>
  <si>
    <t>Es deber de la ANH verificar Ia legitimidad y autenticidad de las garantías que presentan los contratistas con el fin de amparar el valor del 10% de las inversiones del programa exploratorio mínimo y el 100% de las inversiones del programa exploratorio adicional, por lo cual debe tener el porcentaje de las inversiones amparado con cartas de crédito auténticas que puedan hacerse efectivas</t>
  </si>
  <si>
    <t xml:space="preserve">Inadecuada, ineficiente, inoportuna e ineficaz gestión de control y vigilancia sobre las obligaciones contractuales de los contratistas E&amp;P con relación a la legitimidad y autenticidad de las garantías presentadas </t>
  </si>
  <si>
    <t>Definir y adoptar procedimiento para la verificación de autenticidad de las garantías de contatos misionales</t>
  </si>
  <si>
    <t>VCH (GSCE -GSCP)</t>
  </si>
  <si>
    <t>2014-H-33</t>
  </si>
  <si>
    <t>Contrato 205 de 2013, Se evidencia a partir del desarrollo de la supervisión y del trámite para la liquidación, que no existió en la ANH unidad de criterios técnicos para la verificación de las condiciones de calidad y oportunidad frente a la entrega de los productos por parte del contratista</t>
  </si>
  <si>
    <t xml:space="preserve">Las diferencias contractuales presentadas entre ANH y el Contratista CSI tienen como causa la ausencia de criterios técnicos claros definidos pro la ANH para la actividad de generación e integración de paquetes de información técnica, así como la falta de procedimientos específicos para el desarrollo de esta labor en la Vicepresidencia Técnica. </t>
  </si>
  <si>
    <t>Definir procedimientos para la generación e integración de paquetes de información técnica</t>
  </si>
  <si>
    <t>Procedimiento documentado y adoptado en SIGECO</t>
  </si>
  <si>
    <t>VT (GGIT)</t>
  </si>
  <si>
    <t>1 SUSCRIPCIÓN DEL PLAN DE MEJORAMIENTO</t>
  </si>
  <si>
    <t>Acción cumplida. El Líder del Proceso de Gestión Financiera, estandarizó el formato de reporte de inconsistencias en la expedición de Registros Presupuestales RP (ANH.GFI-FR-03) dentro del Sistema Integral de Gestión y Control- SIGECO.
El formato se encuentra diseñado y fue reportado el 27/01/2016 a Planeación y fue actualizado en SIGECO el 15/02/201</t>
  </si>
  <si>
    <t>Etiquetas de fila</t>
  </si>
  <si>
    <t>Total general</t>
  </si>
  <si>
    <t>Etiquetas de columna</t>
  </si>
  <si>
    <t>Cuenta de CÓDIGO HALLAZGO</t>
  </si>
  <si>
    <t>(Varios elementos)</t>
  </si>
  <si>
    <t>Vigencia</t>
  </si>
  <si>
    <t>No. acciones</t>
  </si>
  <si>
    <t>Por cumplir fuera de plazos</t>
  </si>
  <si>
    <t>Cumplimiento en plazos (%)</t>
  </si>
  <si>
    <t>Sin Cumplir</t>
  </si>
  <si>
    <t xml:space="preserve">.- Informe de auditoría a la información de medición reportada por los operadores de los principales campos del país a la ANH durante el 2014. (31/12/2016). </t>
  </si>
  <si>
    <t xml:space="preserve">Dentro de los presupuestos contratados y pagados de los convenios 014 y 05 de 2010 suscritos entre la ANI-I y la Universidad EAFIT, se evidenció el cobro de los ítems de matrículas y sostenimiento para estudiantes de maestría, lo cual va en contravía de los principios de eficacia, responsabilidad y el deber de selección objetiva que gobiernan la gestión contractual de la ANH </t>
  </si>
  <si>
    <t xml:space="preserve">En el análisis de la propuesta presentada por la  Universidad Eafit en virtud del convenio 05 de 2010 celebrado con la ANH se evidenció la inclusión del rubro Transferencia de tecnología, frente al mismo, en el oficio de la EAFIT N° 2011003648-755106, fechado el 21 de octubre de 2011 y firmado por Oscar Geovany Bedoya Sanmiguel, como Jefe del Departamento de Geología </t>
  </si>
  <si>
    <t xml:space="preserve">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t>
  </si>
  <si>
    <t xml:space="preserve">La ANH no ha establecido con sus respectivos contratistas dentro de las cláusulas contractuales un procedimiento dentro de la ejecución de la actividad contractual, para la acreditación del porcentaje de imprevistos que se pactan y reconocen en cada uno de los pagos parciales </t>
  </si>
  <si>
    <t>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t>
  </si>
  <si>
    <t xml:space="preserve">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t>
  </si>
  <si>
    <t>En el Contrato 093 de 2009 suscrito por la ANH con la Universidad de Caldas, cuyo objeto fue realizar un estudio litoestratigráfico, bioestrati gráfico, cronoestratigráfico, petrográfico, petrofísico, termocronológicos y geoquímico de los núcleos obtenidos en los pozos someros realizados por la ANH</t>
  </si>
  <si>
    <t xml:space="preserve">En el Convenio interadministrativo 014 de 2010, firmado entre la ANH y la Universidad EAFIT, se reconoce al contratista, dentro del presupuesto, el valor de lás pólizas para la legalización del contrato” por $50.000.000, sin embargo como resultado de auditoria especial de la CGR a la ANH en el año 2011 </t>
  </si>
  <si>
    <t xml:space="preserve">En la revisión de pagos del convenio 05 de 2010, enviada por la AHN mediante oficio NH-0012-O03974-201O-l, se determinó que la universidad EAFIT está relacionando cobros de los ítems: "Utilidad y Costos Indirectos” con 10% y 25% equivalentes a los valores $389.0 millones y $972:5 millones respectivamente para un total de $1361.5 millones, </t>
  </si>
  <si>
    <t xml:space="preserve">Socializar el Manual de Adquisición y Procesamiento de Sísmica Terrestre - ANH 2010, con todas las empresas operadoras en el marco de las buenas prácticas del sector de hidrocarburos, haciendo énfasis en la recomendación 3.4.1.6.   </t>
  </si>
  <si>
    <t>Incorporar en los informes de seguimiento HSE, el seguimiento a la aplicación de las recomendaciones del Manual (haciendo énfasis en la recomendación 3.4.1.6.) e  incluir en dicho formato los traslados que deben ser realizados a las autoridades competentes según las observaciones registradas en los informes de visita.</t>
  </si>
  <si>
    <t xml:space="preserve">En la información rendida en el SIRECI por la ANH para la vigencia 2014 se observa que la entidad solamente reportó estados contables básicos, sin las notas a éstos.
</t>
  </si>
  <si>
    <t>Contrato 143 de 2014. No se encontró aprobación de inicio de perforación para los pozos Moambo 1A y ANH-La X1A, así mismo para los pozos ANH-Moambo 1 y ANH-La X1, no se cumplió con la entrega de las formas 6 CR Informe de Terminación Oficial y 10 ACR Informe de Taponamiento y Abandono. Tampoco se hizo exigible para la terminación del contrato el cumplimiento de estos aspectos normativos.</t>
  </si>
  <si>
    <t>Durante visita a la locación de los pozos perforados y abandonados ANH La X1 y ANH La X1A se observó frente a la misma una Estación de Servicio, la cual se encuentra a menos de 80 metros de distancia de los pozos referidos. Así mismo se encontraron viviendas de habitantes de la región a menos de 60 metros.</t>
  </si>
  <si>
    <t>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t>
  </si>
  <si>
    <t>Definir y adoptar procedimiento para la verificación de autenticidad de las garantías de contratos misionales</t>
  </si>
  <si>
    <t>Por cumplir (desde julio 2016 en adelante)</t>
  </si>
  <si>
    <t>Cumplidas
(con corte a junio 2016)</t>
  </si>
  <si>
    <t>Acción cumplida. Se envió soporte de correo de inconsistencias reportadas en correos de febrero y marzo.</t>
  </si>
  <si>
    <t>Acción cumplida. La Vicepresidencia Administrativa y Financiera remitió ocho (8) oficios a entidades con las que se registró saldo de operaciones recíprocas.
Fueron enviados los oficios con ID 6701, 6703, 6691, 6696, 6680</t>
  </si>
  <si>
    <t>Formato Único de Inventario Documental de Archivo (administrativo)</t>
  </si>
  <si>
    <t>Avance total %</t>
  </si>
  <si>
    <t>Ítem</t>
  </si>
  <si>
    <t>Revisar el archivo técnico de Minminas</t>
  </si>
  <si>
    <t>Relación de Resoluciones de Inicios de
Explotación encontradas en el archivo del Ministerio de Minas y Energía</t>
  </si>
  <si>
    <t>Acción cumplida. Con corte a marzo de 2016 fueron suscritas 32 actas de devolución de áreas.</t>
  </si>
  <si>
    <t>Acción cumplida.  El procedimiento fue adoptado en SIGECO el 03/06/2016.</t>
  </si>
  <si>
    <t>Acción cumplida.  En febrero 8, febrero 25 y marzo 3 de 2016 la VAF envió correo a los supervisores seguimiento a la ejecución de reservas y se solicita la liberación de las mismas. 
El 17 de febrero de 2016 se envío memorando con instrucciones sobre el tema de las Cuentas por Pagar y las Reservas. 
La VAF tramitó tres actas de liberación de reservas durante el mes de febrero.</t>
  </si>
  <si>
    <t>Acción cumplida. Talento Humano entregó un listado de asistencia de 45 personas a la capacitación de supevisores en el primer trimestre de 2016.</t>
  </si>
  <si>
    <t>Acción cumplida. En SIGECO se registra la versión 2 del Manual de contabilidad, publicado el 19/04/2016.</t>
  </si>
  <si>
    <t>Acción cumplida. VAF creó las tipologías documentales, conforme al nuevo proceso de gestión contractual, lo cual se encuentra en ControlDoc en producción, al igual que los formatos. El flujo de trabajo está en proceso de validación conforme al nuevo procedimiento establecido.</t>
  </si>
  <si>
    <t>Acción cumplida. La VAF envía archivo en excel con soporte del inventario completo.</t>
  </si>
  <si>
    <t>Acción cumplida. La VAF envía archivo en excel con soporte del inventario  completo</t>
  </si>
  <si>
    <t>Acción cumplida. La OAJ tramitó la circular 4 del 10 de febrero de 2016, con directrices sobre: Trámite para las modificaciones contractuales</t>
  </si>
  <si>
    <t xml:space="preserve">Acción cumplida. Las listas de chequeo por modalidad contractual fueron actualizadas. Actualmente no se encuentran normalizadas dentro del Sistema de Gestión y Control en razón a que éstas son una herramienta de control documental  para los expedientes contractuales y no hay ningún proceso en este momento al cual se puedan asociar en SIGECO. </t>
  </si>
  <si>
    <t xml:space="preserve">Acción cumplida. La OAJ tramitó la circular 8 del 25 de febrero de 2016, sobre supervisión de contratos y contratación de interventorías </t>
  </si>
  <si>
    <t>Acción cumplida.  Se generó comunicación con ID 8932. Falta culminar el trámite de aprobación de las formas y el producto a reportar: Comunicación informando trámite de las formas. Esto no ha sido posible porque no hay paz y salvo con el EPIS por parte del contratista.</t>
  </si>
  <si>
    <t>Acción cumplida. La VORP solicitó a VT la información con oficio ID 5751, informa Carlos E. Murillo con correo del 25/01/2016. La VORP elaboró acta del estado mecánico de los pozos.  Se presentó el informe con ID 26557 del 18 de abril.</t>
  </si>
  <si>
    <t>Acción cumplida. El formato fue actualizado, se encuentra publicado en SIGECO desde el 01 de febrero de 2016</t>
  </si>
  <si>
    <t>Acción cumplida. La VORP reportó informe integrado de visitas en excel</t>
  </si>
  <si>
    <t>Acción cumplida. Radicado 20151400029361 del 24/12/2015 traslada informe de Contraloría a la FDN</t>
  </si>
  <si>
    <t xml:space="preserve">Acción cumplida. VCH remitió a la Gerencia de Planeación el 30/03/2016 para su formalización los procesos de aprobación de garantías (Exploración- Producción) que incluyen el procedimiento de verificación de garantías.
Estos documentos se publicaron en SIGECO el 18/04/2016. </t>
  </si>
  <si>
    <t>Acción cumplida.  El procedimiento fue documentado por la Vicepresidencia Técnica, y se encuentra cargado en SIGECO desde el 11/02/2016</t>
  </si>
  <si>
    <t>Acción por cumplir fuera de plazos. La Vicepresidencia de Operaciones, Regalías y Participaciones suscribió formato de compromiso de esta acción para el 31/12/2016</t>
  </si>
  <si>
    <t>Acción por cumplir fuera de plazos. El procedimiento está elaborado, en revisiones en la VORP, para proceder a enviar a SIGECO.</t>
  </si>
  <si>
    <t>Acción por cumplir fuera de plazos. Se han expedido 43 resoluciones. Quedan por expedir 39 con corte a 03/06/2016. La Vicepresidencia de Operaciones, Regalías y Participaciones suscribió compromiso de cumplimiento para las 39 resoluciones pendientes para el 31/12/2016</t>
  </si>
  <si>
    <t>Acción por cumplir fuera de plazos. Vía telefónica se solicitó a Ecopetrol copia del documento oficial del Comité Técnico entre Ecopetrol y Repsol, en el cual decidieron proceder con la elaboración del Plan Unificado de Explotación entre Akacías (CPO-9) y Chcichimene (Cubarral).  La VORP suscribió compromiso de cumplimeinto para el 31/12/2016.</t>
  </si>
  <si>
    <t>En la Plataforma Integrada del SGR se carga el recaudo efectivo (Artículo 6 del Acuerdo 0023 de 2014 de la Comisión Rectora, Subnumeral 2.1, Numeral 2): a) ubicación por depto y mpio del recurso generador de la regalía; b) volúmenes de producción asociados al recaudo; y, c) recaudo efectivo de las regalías adelantado en el período  y valor tansferido por este concepto al SGR.</t>
  </si>
  <si>
    <t>Acción por cumplir fuera de plazos. La VORP y la VAF se encuentran a la espera de la aprobación del Acuerdo de Consejo Directivo, por el cual se unifican los criterios de liquidación, causación y cobro de los D.E., causación y cobro de los D.E..  El 30 de abril cerró la etapa para retroalimentación de los operadores. la VORP suscribió compromiso de cumplimiento para el 31/12/2016</t>
  </si>
  <si>
    <t>Acción cumplida. Se enviaron comunicaciones y correos citando a reuniones y posteriormente al Instituto Geográfico Agustín Codazzi con radicados ANH Id:7915 y Id:15229 solicitando su pronunciamiento respecto a las respuestas enviadas por las comisiones del Congreso.</t>
  </si>
  <si>
    <t>Acción por cumplir fuera de plazos. Con radicado 20156240195002 la VORP envió a la VAF el procedimiento. La VORP se encuentra a la espera de la aprobación del Acuerdo de Consejo Directivo, por el cual se unifican los criterios de liquidación, causación y cobro de los D.E..
La VORP suscribió compromiso de cumplimeinto para el 31/12/2016.</t>
  </si>
  <si>
    <t>Acción cumplida. Se generó comunicación con Id 7728 para reiterar el cobro de los intereses de mora de la ANH a Ecopetrol con radicado - id.25250, precisando los argumentos jurídicos por los cuales se hace el cobro.
Con base en la respuesta de Ecopetrol S.A.con id 33621 respecto al no pago del saldo pendiente,  la GRDE solicitó concepto a la OAJ con radicado id 36469.</t>
  </si>
  <si>
    <t>Acción cumplida. Mediante radicado Id 26555 la VORP informó que las coordenadas registradas en la forma 10 ACR para los pozos ANH-Los Pájaros-1, ANH-Juan de Acosta-1, ANH-La Cantera-1 y ANH-Piedras Blancas-1 concuerdan con las registradas en la placa de taponamiento y abandono. La VORP solicitó a la VT identificar la causa del error presentado en el pozo ANH-El Pabilo-1.</t>
  </si>
  <si>
    <t>Acción cumplida. Se verificó el estado del Contrato con radicado 20151400023211
Se envió la comunicación con Id 11226
Mediante id 36473 del 26/05/2016, se da alcance al recordatorio de cobro de los intereses de mora, precisando que dicho cobro se contemplará a partir del 24 de marzo de 2012 y no desde el 30 de noviembre de 2011. Pendiente de recibir pago y aplicarlo para paz y salvo</t>
  </si>
  <si>
    <t>Contrato 103 deI 24/01/2014. Acta de Inicio (firmada por la supervisora de la ANH) del 03 de febrero de 2014 y la designación del supervisor es del 07 de febrero de 2014. EI último pago se efectúa el 10 de Julio de 2014, el Acta de Liquidación es del 18 de diciembre de 2014 y el Informe de Seguimiento al Contrato presentado por la Supervisora es radicado hasta el 13/03/2015.</t>
  </si>
  <si>
    <t>La ANH autorizó reclasificación de los pozos Akacías Estratigráfico-1 y Akacías Estratigráfico-2 a pozos exploratorios tipo A-1. Las condiciones dadas a la reclasificación transgredieron lo contemplado en las normas dado que a la fecha de autorización no estaba expresamente permitido el cambio y los pozos estratigráficos debieron ser taponados y abandonados como se plasma en la forma 4CR</t>
  </si>
  <si>
    <t>Acción no vencida. A través del radicado  I-511-2016-038972 Id: 71345 del 17/06/2016, el Presidente (E) de la Agencia Nacional de Hidrocarburos, solicitó modificar la actividad asociada a la acción de mejoramiento</t>
  </si>
  <si>
    <t xml:space="preserve">En el análisis de la propuesta presentada por la Universidad Eafit en virtud del convenio 05 de 2010 celebrado con la ANH se videnció la inclusión del rubro Transferencia de tecnología, frente al mismo, en el oficio de la EAFIT N° 2011003648-755106, fechado el 21 de octubre de 2011 y firmado por Oscar Geovany Bedoya Sanmiguel, </t>
  </si>
  <si>
    <t>Acción cumplida, según verificación de la Oficina de Control Interno. 
Se mantiene en reporte a la CGR  por cuanto producto de la verificación de cumplimiento de la Contraloría Delegada de Minas a Diciembre 2015, el equipo auditor consideró que los hallazgos relacionados con convenios no liquidados deben permanecer.</t>
  </si>
  <si>
    <r>
      <t xml:space="preserve">Acción cumplida, según verificación de la Oficina de Control Interno. </t>
    </r>
    <r>
      <rPr>
        <sz val="10"/>
        <rFont val="Arial"/>
        <family val="2"/>
      </rPr>
      <t xml:space="preserve">
Se mantiene en reporte a la CGR por cuanto la verificación con corte a Diicembre de 2015, la Contraloría Delegada de Minas informa que tiene pendiente la definición de criterios del equipo auditor respecto a los convenios con FONADE. </t>
    </r>
  </si>
  <si>
    <t>Acción cumplida, según verificación de la Oficina de Control Interno. 
Se mantiene en reporte a la CGR  por cuanto producto de la verificación de cumplimiento de la Contraloría Delegada de Minas a Diciembre 2015, el equipo auditor consideró que no se cierra el hallazgo hasta que se liquide la totalidad de convenios incluidos en el plan.</t>
  </si>
  <si>
    <t>Acción cumplida, según verificación de la Oficina de Control Interno.
Se mantiene en reporte a la CGR  por cuanto producto de la verificación de cumplimiento de la Contraloría Delegada de Minas con corte a diciembre de 2015, continúa en proceso jurídico de incumplimiento ante la Superintendencia de Sociedades, y no se ha dado por terminado el contrato.</t>
  </si>
  <si>
    <t>Acción cumplida, según verificación de la Oficina de Control Interno. Se mantiene en reporte a la CGR  por cuanto producto de la verificación de cumplimiento de la Contraloría Delegada de Minas con corte a Dic/2015, aún estaba pendiente de definir el valor del beneficio de auditoría.</t>
  </si>
  <si>
    <t xml:space="preserve">Dentro de los presupuestos contratados y pagados de los convenios 014 y 05 de 2010 suscritos entre la ANH y la Universidad EAFIT, se evidenció el cobro de los ítems de matrículas y sostenimiento para estudiantes de maestría, lo cual va en contravía de los principios de eficacia, responsabilidad y el deber de selección objetiva que gobiernan la gestión contractual de la ANH </t>
  </si>
  <si>
    <t>Acción cumplida, según verificación de la OCI con cierre de IP 3 del 22/12/2015, según radicado id 1681.
Se mantiene en reporte a la CGR  por cuanto producto de la verificación de cumplimiento de la Contraloría Delegada de Minas a Dic 2015, no se había dado cierre a la IP 3.</t>
  </si>
  <si>
    <t xml:space="preserve">En la revisión de pagos del convenio 05 de 2010, enviada por la AHN mediante oficio ANH-0012-O03974-201O-l, se determinó que la universidad EAFIT está relacionando cobros de los ítems: HUtilidadfl y °Costos Indirectos” con 10% y 25% equivalentes a los valores $389.0 </t>
  </si>
  <si>
    <t>En la revisión de pagos del convenio 05 de 2010, enviada por la AHN mediante oficio ANH-0012-O03974-201O-l, se determinó que la universidad EAFIT está relacionando cobros de los ítems: "Utilidad y Costos Indirectos” con 10% y 25% equivalentes a los valores $389.0 millones y $972:5 millones respectivamente</t>
  </si>
  <si>
    <t>Acción cumplida, según verificación de la OCI.
Se mantiene en reporte a la CGR  por cuanto producto de la verificación de cumplimiento de la Contraloría Delegada de Minas a dic/2015, en concepto del equipo auditor las deficiencias de supervisión se siguen presentando.</t>
  </si>
  <si>
    <t>Acción cumplida. Listado de operadoras a las que se les socializó manual.
No fue objeto de verificación de cumplimiento por parte del equipo auditor de la Contraloría Delegada de Minas, por tratarse de actuación especial de Delegada del Medio Ambiente.
Según veriifcación OCI, en la guía de auditoría de CGR es competencia de la delegada de Minas verificar avances de Plan de mejoramiento.</t>
  </si>
  <si>
    <t>Acción cumplida. No fue objeto de verificación de cumplimiento por parte del equipo auditor de la Contraloría Delegada de Minas, por tratarse de actuación especial de Delegada del Medio Ambiente.
Según veriifcación OCI, en la guía de auditoría de CGR es competencia de la delegada de Minas verificar avances de Plan de mejoramiento.</t>
  </si>
  <si>
    <t>Acción cumplida. No fue objeto de verificación de cumplimiento por parte del equipo auditor de la Contraloría Delegada de Minas, por tratarse de actuación especial de Delegada del Medio Ambiente y la Contraloría intersectorial.
Según veriifcación OCI, en la guía de auditoría de CGR es competencia de la delegada de Minas verificar avances de Plan de mejoramiento.</t>
  </si>
  <si>
    <t>Acción cumplida. Mesa de trabajo realizada el 22/01/2015 .
No fue objeto de verificación de cumplimiento por parte del equipo auditor de la Contraloría Delegada de Minas, por tratarse de actuación especial de Delegada del Medio Ambiente.
Según veriifcación OCI, en la guía de auditoría de CGR es competencia de la delegada de Minas verificar avances de Plan de mejoramiento.</t>
  </si>
  <si>
    <r>
      <t xml:space="preserve">.- Mejorar los mecanismos de liquidación y recaudo de los derechos económicos.(31/12/2016)
.- Adoptar el procedimiento para la reclasificación de pozos en la ANH. (31/12/2016)
.- Cerrar las brechas de información entre SUIME y AVM vía la configuración de campos pendientes en AVM.(31/12/2016)
.-Definir y aprobar los procedimientos para la liquidación de los derechos económicos establecidos en los Contratos E&amp;P y Teas (por porcentaje de participación y precios altos para Exploración y Explotación), (31/12/2016)
.- Expedición de paz y salvo del EPIS para el contrato 171 de 2014. (31/12/2016)
.-Incorporar en las especificaciones técnicas de los proyectos de perforación, la obligatoriedad de sujeción a la Reglamentación técnica en la materia (Res. 181495 de 2009, modificada por la Res. 40048 de 2015). </t>
    </r>
    <r>
      <rPr>
        <sz val="10"/>
        <color theme="1"/>
        <rFont val="Arial"/>
        <family val="2"/>
      </rPr>
      <t>(30/09/2016)</t>
    </r>
    <r>
      <rPr>
        <sz val="10"/>
        <color rgb="FFFF0000"/>
        <rFont val="Arial"/>
        <family val="2"/>
      </rPr>
      <t xml:space="preserve">
</t>
    </r>
    <r>
      <rPr>
        <sz val="10"/>
        <rFont val="Arial"/>
        <family val="2"/>
      </rPr>
      <t>.- Actualizar los procedimientos de fiscalización. (31/12/2016)
.-Revisar el modelo dinámico y el modelo estático con el objeto de definir si es necesaria la unificación del campo Akacias del Contrato E&amp;P CPO) y  Chichimene del Convenio de Explotación Cubarral. (31/12/2016)
.-Actualizar la base de datos de los actos administrativos de puntos de fiscalización y entrega. (31/12/2016)</t>
    </r>
  </si>
  <si>
    <t>Acción por cumplir fuera de plazos. Con radicado 20156240195002 la VORP envió a la VAF el procedimiento. La VORP se encuentra a la espera de la aprobación del Acuerdo de Consejo Directivo, por el cual se unifican los criterios de liquidación, causación y cobro de los D.E.
La VORP suscribió compromiso de cumplimeinto para el 31/12/2016.</t>
  </si>
  <si>
    <t>Acción por cumplir fuera de plazos.  Se han configurado 441 campos, quedan por configurar 56. Se suscribió compromiso de cumplimiento de esta acción por parte de la VORP para el 31/12/2016.</t>
  </si>
  <si>
    <t>Acción por cumplir fuera de plazos. Los núcleos de Carretalito-1, Novillo-1 y Cañaboba registran formatos de devolución de fecha 19/11/2015.
El informe de verificación fue radicado con Id:20819 del 22/03/2016.
A junio no fue posible generar Paz y Salvo EPIS, dado que el balance presentó información pendiente de subsanar por el contratista. la VT suscribió compromiso para el 31/08/2016.</t>
  </si>
  <si>
    <t>Acción cumplida, según verificación de la OCI, situación q no se presentó en 2015. 
Se mantiene en reporte de la CGR  por cuanto producto de la verificación de cumplimiento de la Contraloría Delegada de Minas con corte a Dic 2015, el equpo auditor considera que el Manual de contratación aún no garantiza una adecuada planeación de la contratación, según lo analizado.</t>
  </si>
  <si>
    <t>La explotación conjunta del yacimiento común y la unidad T2 involucradas en Chicimene y Akacías, en cuyas condiciones se ha demostrado la existencia de un mismo yacimiento, validan la necesidad de imponer un plan de explotación unificado, de acuerdo con los art. 47 y 48 de la Res. 181495 de 2009, modificada por Res. 400048 de 2015, y que al no hacerse pone el riesgo el recobro último.</t>
  </si>
  <si>
    <t>.- Entrega del lote de la Cintoteca al Servicio Geológico Colombiano (02/11/2016)
.- Pago de regalías a municipios sin definir áreas limítrofes (30/09/2016)</t>
  </si>
  <si>
    <t>La VT estructurará un texto único estándar a incluir en los procesos contractuales, acorde al procedimiento de fiscalización que define la VORP, para determinar el quehacer cuando un pozo es estratigráfico y que documentación es de presentación obligatoria.
La VT suscribió compromiso de cumplimiento para el 30/09/2016.</t>
  </si>
  <si>
    <t>Acción por cumplir fuera de plazos. A la fecha el Instituto Agustín Codazzi se pronunció sobre el Campo Moqueta y el Campo Barquereña. La VORP solicitó registro y giro de recursos a la VAF de 2 de los 7 campos ublicados en los municipios con diferencias limítrofes mediante oficios Id 72829 y 72475. Compromiso de cumplimiento de esta acción para el 30/09/2016.</t>
  </si>
  <si>
    <t>Acción por cumplir fuera de plazos. El vicepresidente (e) suscribió compromiso de cumplimiento al 31/12/16. 
En SECOP se convocó el proceso ANH-01-CM-2016 (https://www.contratos.gov.co/consultas/detalleProceso.do?numConstancia=16-15-5208394).</t>
  </si>
  <si>
    <t>% de avance</t>
  </si>
  <si>
    <t>Verificación OCI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</si>
</sst>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amily val="2"/>
    </font>
    <font>
      <sz val="10"/>
      <name val="Arial"/>
      <family val="2"/>
    </font>
    <font>
      <b/>
      <sz val="9"/>
      <color indexed="81"/>
      <name val="Tahoma"/>
      <family val="2"/>
    </font>
    <font>
      <sz val="9"/>
      <color indexed="81"/>
      <name val="Tahoma"/>
      <family val="2"/>
    </font>
    <font>
      <b/>
      <sz val="8"/>
      <name val="Arial"/>
      <family val="2"/>
    </font>
    <font>
      <b/>
      <sz val="10"/>
      <name val="Arial"/>
      <family val="2"/>
    </font>
    <font>
      <sz val="10"/>
      <color theme="1"/>
      <name val="Arial"/>
      <family val="2"/>
    </font>
    <font>
      <b/>
      <sz val="10"/>
      <color indexed="9"/>
      <name val="Arial"/>
      <family val="2"/>
    </font>
    <font>
      <b/>
      <sz val="10"/>
      <color indexed="13"/>
      <name val="Arial"/>
      <family val="2"/>
    </font>
    <font>
      <b/>
      <sz val="10"/>
      <color theme="0"/>
      <name val="Arial"/>
      <family val="2"/>
    </font>
    <font>
      <b/>
      <sz val="9"/>
      <color indexed="9"/>
      <name val="Arial"/>
      <family val="2"/>
    </font>
    <font>
      <sz val="10"/>
      <color rgb="FFFF0000"/>
      <name val="Arial"/>
      <family val="2"/>
    </font>
    <font>
      <b/>
      <sz val="10"/>
      <color rgb="FF00B050"/>
      <name val="Arial"/>
      <family val="2"/>
    </font>
  </fonts>
  <fills count="5">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theme="8" tint="0.59999389629810485"/>
        <bgColor indexed="64"/>
      </patternFill>
    </fill>
  </fills>
  <borders count="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theme="0"/>
      </left>
      <right style="thin">
        <color indexed="64"/>
      </right>
      <top style="thin">
        <color theme="0"/>
      </top>
      <bottom style="thin">
        <color indexed="64"/>
      </bottom>
      <diagonal/>
    </border>
    <border>
      <left style="thin">
        <color indexed="64"/>
      </left>
      <right style="thin">
        <color indexed="64"/>
      </right>
      <top/>
      <bottom style="thin">
        <color theme="0"/>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61">
    <xf numFmtId="0" fontId="0" fillId="0" borderId="0" xfId="0"/>
    <xf numFmtId="0" fontId="0" fillId="0" borderId="0" xfId="0" pivotButton="1"/>
    <xf numFmtId="0" fontId="0" fillId="0" borderId="0" xfId="0" applyAlignment="1">
      <alignment horizontal="left"/>
    </xf>
    <xf numFmtId="0" fontId="0" fillId="0" borderId="0" xfId="0" applyNumberFormat="1"/>
    <xf numFmtId="9" fontId="0" fillId="0" borderId="0" xfId="0" applyNumberFormat="1"/>
    <xf numFmtId="0" fontId="4" fillId="4" borderId="4" xfId="0" applyFont="1" applyFill="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center"/>
    </xf>
    <xf numFmtId="0" fontId="0" fillId="3" borderId="4" xfId="0" applyFont="1" applyFill="1" applyBorder="1" applyAlignment="1">
      <alignment horizontal="center" vertical="center"/>
    </xf>
    <xf numFmtId="9" fontId="0" fillId="0" borderId="4" xfId="1" applyFont="1" applyBorder="1" applyAlignment="1">
      <alignment horizontal="center" vertical="center"/>
    </xf>
    <xf numFmtId="0" fontId="0" fillId="0" borderId="4" xfId="0" applyBorder="1" applyAlignment="1">
      <alignment vertical="center" wrapText="1"/>
    </xf>
    <xf numFmtId="0" fontId="5" fillId="0" borderId="4" xfId="2" applyFont="1" applyBorder="1" applyAlignment="1">
      <alignment horizontal="center" vertical="center"/>
    </xf>
    <xf numFmtId="9" fontId="5" fillId="0" borderId="4" xfId="1" applyFont="1" applyBorder="1" applyAlignment="1">
      <alignment horizontal="center" vertical="center"/>
    </xf>
    <xf numFmtId="164" fontId="0" fillId="0" borderId="4" xfId="0" applyNumberFormat="1" applyFont="1" applyFill="1" applyBorder="1" applyAlignment="1" applyProtection="1">
      <alignment vertical="center" wrapText="1"/>
      <protection locked="0"/>
    </xf>
    <xf numFmtId="0" fontId="6" fillId="0" borderId="0" xfId="0" applyFont="1" applyAlignment="1">
      <alignment vertical="center"/>
    </xf>
    <xf numFmtId="0" fontId="7" fillId="2" borderId="1" xfId="0" applyFont="1" applyFill="1" applyBorder="1" applyAlignment="1" applyProtection="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Fill="1" applyAlignment="1">
      <alignment vertical="center" wrapText="1"/>
    </xf>
    <xf numFmtId="0" fontId="7"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protection locked="0"/>
    </xf>
    <xf numFmtId="0" fontId="0" fillId="0" borderId="4" xfId="0" applyFont="1" applyFill="1" applyBorder="1" applyAlignment="1" applyProtection="1">
      <alignment vertical="center" wrapText="1"/>
      <protection locked="0"/>
    </xf>
    <xf numFmtId="164" fontId="0" fillId="0" borderId="4" xfId="0" applyNumberFormat="1" applyFont="1" applyFill="1" applyBorder="1" applyAlignment="1" applyProtection="1">
      <alignment horizontal="center" vertical="center"/>
      <protection locked="0"/>
    </xf>
    <xf numFmtId="164" fontId="6" fillId="0" borderId="4" xfId="0" applyNumberFormat="1" applyFont="1" applyFill="1" applyBorder="1" applyAlignment="1" applyProtection="1">
      <alignment horizontal="center" vertical="center"/>
      <protection locked="0"/>
    </xf>
    <xf numFmtId="1" fontId="0" fillId="0" borderId="4" xfId="0" applyNumberFormat="1" applyFont="1" applyFill="1" applyBorder="1" applyAlignment="1" applyProtection="1">
      <alignment horizontal="center" vertical="center"/>
      <protection locked="0"/>
    </xf>
    <xf numFmtId="0" fontId="0" fillId="0" borderId="4" xfId="0" applyFont="1" applyFill="1" applyBorder="1" applyAlignment="1">
      <alignment horizontal="center" vertical="center"/>
    </xf>
    <xf numFmtId="9" fontId="0" fillId="0" borderId="4" xfId="1" applyFont="1" applyFill="1" applyBorder="1" applyAlignment="1" applyProtection="1">
      <alignment horizontal="center" vertical="center"/>
      <protection locked="0"/>
    </xf>
    <xf numFmtId="9" fontId="0" fillId="0" borderId="4" xfId="1" applyFont="1" applyFill="1" applyBorder="1" applyAlignment="1" applyProtection="1">
      <alignment horizontal="left" vertical="center" wrapText="1"/>
      <protection locked="0"/>
    </xf>
    <xf numFmtId="0" fontId="6" fillId="0" borderId="4" xfId="0" applyFont="1" applyFill="1" applyBorder="1" applyAlignment="1" applyProtection="1">
      <alignment horizontal="center" vertical="center" wrapText="1"/>
      <protection locked="0"/>
    </xf>
    <xf numFmtId="0" fontId="0" fillId="0" borderId="0" xfId="0" applyFont="1" applyFill="1" applyAlignment="1">
      <alignment vertical="center"/>
    </xf>
    <xf numFmtId="0" fontId="0" fillId="0" borderId="4" xfId="0" applyFont="1" applyFill="1" applyBorder="1" applyAlignment="1">
      <alignment horizontal="left" vertical="center" wrapText="1"/>
    </xf>
    <xf numFmtId="9" fontId="0" fillId="0" borderId="4" xfId="1" applyFont="1" applyFill="1" applyBorder="1" applyAlignment="1" applyProtection="1">
      <alignment horizontal="justify" vertical="center" wrapText="1"/>
      <protection locked="0"/>
    </xf>
    <xf numFmtId="0" fontId="0" fillId="0" borderId="4" xfId="0" applyFont="1" applyFill="1" applyBorder="1" applyAlignment="1">
      <alignment vertical="center" wrapText="1"/>
    </xf>
    <xf numFmtId="0" fontId="0" fillId="0" borderId="4" xfId="0" applyFont="1" applyFill="1" applyBorder="1" applyAlignment="1">
      <alignment horizontal="justify" vertical="center" wrapText="1"/>
    </xf>
    <xf numFmtId="2" fontId="0" fillId="0" borderId="4"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2" fontId="0" fillId="0" borderId="4" xfId="1" applyNumberFormat="1" applyFont="1" applyFill="1" applyBorder="1" applyAlignment="1">
      <alignment horizontal="center" vertical="center"/>
    </xf>
    <xf numFmtId="0" fontId="12" fillId="0" borderId="0" xfId="0" applyFont="1"/>
    <xf numFmtId="0" fontId="0" fillId="0" borderId="0" xfId="0" applyFont="1" applyAlignment="1">
      <alignment vertical="center" wrapText="1"/>
    </xf>
    <xf numFmtId="164" fontId="8" fillId="2" borderId="1" xfId="0" applyNumberFormat="1"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0" fillId="0" borderId="0" xfId="0" applyFont="1" applyAlignment="1">
      <alignment vertical="center"/>
    </xf>
    <xf numFmtId="0" fontId="0" fillId="0" borderId="0" xfId="0" applyFont="1" applyAlignment="1">
      <alignment vertical="center" wrapText="1"/>
    </xf>
    <xf numFmtId="0" fontId="7" fillId="0" borderId="1" xfId="0" applyFont="1" applyFill="1" applyBorder="1" applyAlignment="1" applyProtection="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5"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cellXfs>
  <cellStyles count="3">
    <cellStyle name="Normal" xfId="0" builtinId="0"/>
    <cellStyle name="Normal 2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sario Ramos Diaz" refreshedDate="42572.760629398152" createdVersion="5" refreshedVersion="5" minRefreshableVersion="3" recordCount="127">
  <cacheSource type="worksheet">
    <worksheetSource ref="B9:P136" sheet="Hallazgos PM"/>
  </cacheSource>
  <cacheFields count="17">
    <cacheField name="FILA" numFmtId="0">
      <sharedItems/>
    </cacheField>
    <cacheField name="MODALIDAD DE REGISTRO" numFmtId="0">
      <sharedItems/>
    </cacheField>
    <cacheField name="CÓDIGO HALLAZGO" numFmtId="0">
      <sharedItems containsMixedTypes="1" containsNumber="1" containsInteger="1" minValue="10" maxValue="35"/>
    </cacheField>
    <cacheField name="DESCRIPCIÓN DEL HALLAZGO" numFmtId="0">
      <sharedItems longText="1"/>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395"/>
    </cacheField>
    <cacheField name="ACTIVIDADES / FECHA DE INICIO" numFmtId="164">
      <sharedItems containsSemiMixedTypes="0" containsNonDate="0" containsDate="1" containsString="0" minDate="2012-09-01T00:00:00" maxDate="2016-06-02T00:00:00"/>
    </cacheField>
    <cacheField name="ACTIVIDADES / FECHA DE TERMINACIÓN" numFmtId="164">
      <sharedItems containsSemiMixedTypes="0" containsNonDate="0" containsDate="1" containsString="0" minDate="2013-06-30T00:00:00" maxDate="2017-01-01T00:00:00" count="25">
        <d v="2013-12-31T00:00:00"/>
        <d v="2013-09-30T00:00:00"/>
        <d v="2013-06-30T00:00:00"/>
        <d v="2014-03-31T00:00:00"/>
        <d v="2014-07-31T00:00:00"/>
        <d v="2013-07-31T00:00:00"/>
        <d v="2014-01-31T00:00:00"/>
        <d v="2013-10-31T00:00:00"/>
        <d v="2015-12-31T00:00:00"/>
        <d v="2016-11-02T00:00:00"/>
        <d v="2014-12-31T00:00:00"/>
        <d v="2014-06-30T00:00:00"/>
        <d v="2014-10-31T00:00:00"/>
        <d v="2015-06-30T00:00:00"/>
        <d v="2015-03-30T00:00:00"/>
        <d v="2015-01-30T00:00:00"/>
        <d v="2015-03-31T00:00:00"/>
        <d v="2016-02-28T00:00:00"/>
        <d v="2016-05-31T00:00:00"/>
        <d v="2016-06-30T00:00:00"/>
        <d v="2016-03-31T00:00:00"/>
        <d v="2016-01-31T00:00:00"/>
        <d v="2016-12-31T00:00:00"/>
        <d v="2016-04-30T00:00:00" u="1"/>
        <d v="2016-03-30T00:00:00" u="1"/>
      </sharedItems>
    </cacheField>
    <cacheField name="ACTIVIDADES / PLAZO EN SEMANAS" numFmtId="0">
      <sharedItems containsSemiMixedTypes="0" containsString="0" containsNumber="1" minValue="1" maxValue="122"/>
    </cacheField>
    <cacheField name="ACTIVIDADES / AVANCE FÍSICO DE EJECUCIÓN" numFmtId="0">
      <sharedItems containsSemiMixedTypes="0" containsString="0" containsNumber="1" minValue="0" maxValue="395"/>
    </cacheField>
    <cacheField name="%" numFmtId="9">
      <sharedItems containsSemiMixedTypes="0" containsString="0" containsNumber="1" minValue="0" maxValue="1" count="17">
        <n v="1"/>
        <n v="0"/>
        <n v="0.5"/>
        <n v="0.3"/>
        <n v="0.71"/>
        <n v="0.7"/>
        <n v="0.52439024390243905"/>
        <n v="0.88732394366197187"/>
        <n v="0.75"/>
        <n v="0.82" u="1"/>
        <n v="0.87" u="1"/>
        <n v="0.6" u="1"/>
        <n v="0.97" u="1"/>
        <n v="0.81086519114688127" u="1"/>
        <n v="0.9" u="1"/>
        <n v="0.80885311871227361" u="1"/>
        <n v="0.34146341463414637" u="1"/>
      </sharedItems>
    </cacheField>
    <cacheField name="Observación" numFmtId="0">
      <sharedItems longText="1"/>
    </cacheField>
    <cacheField name="ÁREA RESPONSABLE" numFmtId="0">
      <sharedItems/>
    </cacheField>
    <cacheField name="VIGENCIA / INFORME" numFmtId="0">
      <sharedItems count="8">
        <s v="2011 - Auditoría regular"/>
        <s v="2012 - Auditoría regular"/>
        <s v="2013 – A.E. Programa Estudios Regionales"/>
        <s v="2014 - A.E. Paz de Ariporo"/>
        <s v="2014 - Actuación especial fiscalización y regalías"/>
        <s v="2014 - Actuación especial AT 31 Seg función de advertencia 2012. YHNC"/>
        <s v="2013 - Auditoría regular sem. II"/>
        <s v="2014 - Auditoría regul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7">
  <r>
    <s v="FILA_1"/>
    <s v="2 AVANCE ó SEGUIMIENTO DEL PLAN DE MEJORAMIENTO"/>
    <s v="14 05 004"/>
    <s v="Dentro de los presupuestos contratados y pagados de los convenios 014 y 05 de 2010 suscritos entre la ANI-I y la Universidad EAFIT, se evidenció el cobro de los ítems de matrículas y sostenimiento para estudiantes de maestría, lo cual va en contravía de los principios de eficacia, responsabilidad y el deber de selección objetiva que gobiernan la gestión contractual de la ANH "/>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2"/>
    <s v="2 AVANCE ó SEGUIMIENTO DEL PLAN DE MEJORAMIENTO"/>
    <s v="14 05 004"/>
    <s v="Dentro de los presupuestos contratados y pagados de los convenios 014 y 05 de 2010 suscritos entre la ANI-I y la Universidad EAFIT, se evidenció el cobro de los ítems de matrículas y sostenimiento para estudiantes de maestría, lo cual va en contravía de los principios de eficacia, responsabilidad y el deber de selección objetiva que gobiernan la gestión contractual de la ANH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3"/>
    <s v="2 AVANCE ó SEGUIMIENTO DEL PLAN DE MEJORAMIENTO"/>
    <s v="14 05 004"/>
    <s v="En el análisis de la propuesta presentada por la  Universidad Eafit en virtud del convenio 05 de 2010 celebrado con la ANH se evidenció la inclusión del rubro Transferencia de tecnología, frente al mismo, en el oficio de la EAFIT N° 2011003648-755106, fechado el 21 de octubre de 2011 y firmado por Oscar Geovany Bedoya Sanmiguel, como Jefe del Departamento de Geología "/>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4"/>
    <s v="2 AVANCE ó SEGUIMIENTO DEL PLAN DE MEJORAMIENTO"/>
    <s v="14 05 004"/>
    <s v="En el análisis de la propuesta presentada por la  Universidad Eafit en virtud del convenio 05 de 2010 celebrado con la ANH se evidenció la inclusión del rubro Transferencia de tecnología, frente al mismo, en el oficio de la EAFIT N° 2011003648-755106, fechado el 21 de octubre de 2011 y firmado por Oscar Geovany Bedoya Sanmiguel, como Jefe del Departamento de Geología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5"/>
    <s v="2 AVANCE ó SEGUIMIENTO DEL PLAN DE MEJORAMIENTO"/>
    <s v="14 05 004"/>
    <s v="En la revisión de pagos del convenio 05 de 2010, enviada por la AHN mediante oficio NH-0012-O03974-201O-l, se determinó que la universidad EAFIT está relacionando cobros de los ítems: &quot;Utilidad y Costos Indirectos” con 10% y 25% equivalentes a los valores $389.0 millones y $972:5 millones respectivamente"/>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6"/>
    <s v="2 AVANCE ó SEGUIMIENTO DEL PLAN DE MEJORAMIENTO"/>
    <s v="14 05 004"/>
    <s v="En la revisión de pagos del convenio 05 de 2010, enviada por la AHN mediante oficio NH-0012-O03974-201O-l, se determinó que la universidad EAFIT está relacionando cobros de los ítems: HUtilidadfl y °Costos Indirectos” con 10% y 25% equivalentes a los valores $389.0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7"/>
    <s v="2 AVANCE ó SEGUIMIENTO DEL PLAN DE MEJORAMIENTO"/>
    <s v="14 05 004"/>
    <s v="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x v="0"/>
  </r>
  <r>
    <s v="FILA_8"/>
    <s v="2 AVANCE ó SEGUIMIENTO DEL PLAN DE MEJORAMIENTO"/>
    <s v="14 05 004"/>
    <s v="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Se evidencio dentro de a carpeta contractual a folio 2257 V10,"/>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9"/>
    <s v="2 AVANCE ó SEGUIMIENTO DEL PLAN DE MEJORAMIENTO"/>
    <s v="14 05 004"/>
    <s v="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10"/>
    <s v="2 AVANCE ó SEGUIMIENTO DEL PLAN DE MEJORAMIENTO"/>
    <s v="14 05 004"/>
    <s v="La ANH no ha establecido con sus respectivos contratistas dentro de las cláusulas contractuales un procedimiento dentro de la ejecución de la actividad contractual, para la acreditación del porcentaje de imprevistos que se pactan y reconocen en cada uno de los pagos parciales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x v="0"/>
  </r>
  <r>
    <s v="FILA_11"/>
    <s v="2 AVANCE ó SEGUIMIENTO DEL PLAN DE MEJORAMIENTO"/>
    <s v="14 05 004"/>
    <s v="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s v="Carencia de procedimiento para la acreditación de los imprevistos que se pactan en los contratos"/>
    <s v="Establecer un procedimiento para la acreditación de los imprevistos que se pactan en los contratos"/>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VT"/>
    <x v="0"/>
  </r>
  <r>
    <s v="FILA_12"/>
    <s v="2 AVANCE ó SEGUIMIENTO DEL PLAN DE MEJORAMIENTO"/>
    <s v="14 05 004"/>
    <s v="En el Contrato 014 de 2010 suscrito con la Universidad EAFIT, el estudio de sustentación económica y técnica el 29 de octubre de 2010 establece unos costos estimados del contrato de $8.253,7 millones, basados en cantidades y costos unitarios estimados, según tabla anexa."/>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13"/>
    <s v="2 AVANCE ó SEGUIMIENTO DEL PLAN DE MEJORAMIENTO"/>
    <s v="14 05 004"/>
    <s v="En el Contrato 014 de 2010 suscrito con la Universidad EAFIT, el estudio de sustentación económica y técnica el 29 de octubre de 2010 establece unos costos estimados del contrato de $8.253,7 millones, basados en cantidades y costos unitarios estimados, según tabla anexa."/>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14"/>
    <s v="2 AVANCE ó SEGUIMIENTO DEL PLAN DE MEJORAMIENTO"/>
    <s v="14 05 004"/>
    <s v="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15"/>
    <s v="2 AVANCE ó SEGUIMIENTO DEL PLAN DE MEJORAMIENTO"/>
    <s v="14 05 004"/>
    <s v="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16"/>
    <s v="2 AVANCE ó SEGUIMIENTO DEL PLAN DE MEJORAMIENTO"/>
    <s v="14 05 004"/>
    <s v="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x v="0"/>
  </r>
  <r>
    <s v="FILA_17"/>
    <s v="2 AVANCE ó SEGUIMIENTO DEL PLAN DE MEJORAMIENTO"/>
    <s v="14 05 004"/>
    <s v="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x v="0"/>
  </r>
  <r>
    <s v="FILA_18"/>
    <s v="2 AVANCE ó SEGUIMIENTO DEL PLAN DE MEJORAMIENTO"/>
    <s v="14 05 004"/>
    <s v="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VT"/>
    <x v="0"/>
  </r>
  <r>
    <s v="FILA_19"/>
    <s v="2 AVANCE ó SEGUIMIENTO DEL PLAN DE MEJORAMIENTO"/>
    <s v="14 05 004"/>
    <s v="En el Contrato 092 de 2009 suscrito por la ANH con la Universidad de Caldas, cuyo objeto fue Realizar la cartografía geológica a escala 1:100000 de un sector de la Cuenca Turnaco, integrado con la perforación de pozas estrechos( tipo Slim Hole), análisis de ripios de tres pozos perforados en el área"/>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x v="0"/>
  </r>
  <r>
    <s v="FILA_20"/>
    <s v="2 AVANCE ó SEGUIMIENTO DEL PLAN DE MEJORAMIENTO"/>
    <s v="14 05 004"/>
    <s v="En el Contrato 092 de 2009 suscrito por la ANH con la Universidad de Caldas, cuyo objeto fue Realizar la cartografía geológica a escala 1:100000 de un sector de la Cuenca Turnaco, integrado con la perforación de pozas estrechos( tipo Slim Hole), análisis de ripios de tres pozos perforados en el área"/>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21"/>
    <s v="2 AVANCE ó SEGUIMIENTO DEL PLAN DE MEJORAMIENTO"/>
    <s v="14 05 004"/>
    <s v="En el Contrato 092 de 2009 suscrito por la ANH con la Universidad de Caldas, cuyo objeto fue Realizar la cartografía geológica a escala 1:100000 de un sector de la Cuenca Turnaco, integrado con la perforación de pozas estrechos( tipo Slim Hole), análisis de ripios de tres pozos perforados en el área"/>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22"/>
    <s v="2 AVANCE ó SEGUIMIENTO DEL PLAN DE MEJORAMIENTO"/>
    <s v="14 05 004"/>
    <s v="En el Contrato 093 de 2009 suscrito por la ANH con la Universidad de Caldas, cuyo objeto fue realizar un estudio litoestratigráfico, bioestrati gráfico, cronoestratigráfico, petrográfico, petrofísico, termocronológicos y geoquímico de los núcleos obtenidos en los pozos someros realizados por la ANH"/>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AF"/>
    <x v="0"/>
  </r>
  <r>
    <s v="FILA_23"/>
    <s v="2 AVANCE ó SEGUIMIENTO DEL PLAN DE MEJORAMIENTO"/>
    <s v="14 05 004"/>
    <s v="En el Contrato 093 de 2009 suscrito por la ANH con la Universidad de Caldas, cuyo objeto fue realizar un estudio litoestratigráfico, bioestrati gráfico, cronoestratigráfico, petrográfico, petrofísico, termocronológicos y geoquímico de los núcleos obtenidos en los pozos someros realizados por la ANH"/>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VT"/>
    <x v="0"/>
  </r>
  <r>
    <s v="FILA_24"/>
    <s v="2 AVANCE ó SEGUIMIENTO DEL PLAN DE MEJORAMIENTO"/>
    <s v="14 01 008"/>
    <s v="La CGR observó que en dos contratos realizados con la misma universidad, se establecieron valores muy diferentes para actividades similares. Si bien es cierto que los contratos comparados tienen objetos diferentes, las actividades comparadas son similares y comparables, "/>
    <s v="Deficiencias en la selección objetiva por no revisar las condiciones del mercado - Acuerdo 01 de 2009, establecido en el manual interno de contratación"/>
    <s v="Implementar parámetros y procesos que garanticen un adecuado sondeo de mercado en cumplimiento del principio contractual de selección objetiva"/>
    <s v="Revisar el manual de contratación e incluir en la revisión un capitulo guía para la elaboración de sondeos de mercado, que permita mejorar los niveles de eficiencia en los procesos contractuales"/>
    <s v="Manual de contratación Ajustado"/>
    <n v="1"/>
    <d v="2012-09-01T00:00:00"/>
    <x v="0"/>
    <n v="69"/>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x v="0"/>
  </r>
  <r>
    <s v="FILA_25"/>
    <s v="2 AVANCE ó SEGUIMIENTO DEL PLAN DE MEJORAMIENTO"/>
    <s v="14 01 008"/>
    <s v="La CGR observó que en dos contratos realizados con la misma universidad, se establecieron valores muy diferentes para actividades similares. Si bien es cierto que los contratos comparados tienen objetos diferentes, las actividades comparadas son similares y comparables, "/>
    <s v="Deficiencias en la selección objetiva por no revisar las condiciones del mercado - Acuerdo 01 de 2009, establecido en el manual interno de contratación"/>
    <s v="Implementar parámetros y procesos que garanticen un adecuado sondeo de mercado en cumplimiento del principio contractual de selección objetiva"/>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VT"/>
    <x v="0"/>
  </r>
  <r>
    <s v="FILA_26"/>
    <s v="2 AVANCE ó SEGUIMIENTO DEL PLAN DE MEJORAMIENTO"/>
    <s v="14 01 008"/>
    <s v="Dentro de convenio 014 de 2010 celebrado entre la ANH y la universidad EAFIT cuyo objeto fue “realizar la perforación de pozos exploratorios para adelantar la valorización del potencial de gas metano asociado al carbón en la cuenca Amagá y en las áreas carboníferas de Boyacá "/>
    <s v="Deficiencias en la selección objetiva por no revisar las condiciones del mercado - Acuerdo 01 de 2009, establecido en el manual interno de contratación"/>
    <s v="Implementar parámetros y procesos que garanticen un adecuado sondeo de mercado en cumplimiento del principio contractual de selección objetiva"/>
    <s v="Revisar el manual de contratación e incluir en la revisión un capitulo guía para la elaboración de sondeos de mercado, que permita mejorar los niveles de eficiencia en los procesos contractuales"/>
    <s v="Manual de contratación Ajustado"/>
    <n v="1"/>
    <d v="2012-09-01T00:00:00"/>
    <x v="0"/>
    <n v="69"/>
    <n v="1"/>
    <x v="0"/>
    <s v="Acción cumplida, según verificación de la Oficina de Control Interno. Se mantiene en reporte a la CGR por cuanto a la fecha de verificación no ha sido notificado resultado de la ingadación preliminar adelantada por parte de la Contraloría Delegada de Minas."/>
    <s v="OAJ"/>
    <x v="0"/>
  </r>
  <r>
    <s v="FILA_27"/>
    <s v="2 AVANCE ó SEGUIMIENTO DEL PLAN DE MEJORAMIENTO"/>
    <s v="14 01 011"/>
    <s v="En el Convenio interadministrativo 014 de 2010, firmado entre la ANH y la Universidad EAFIT, se reconoce al contratista, dentro del presupuesto, el valor de lás pólizas para la legalización del contrato” por $50.000.000, sin embargo como resultado de auditoria especial de la CGR a la ANH en el año 2011 "/>
    <s v="Debilidad en el establecimiento de garantías en los convenios y contratos interadministrativos"/>
    <s v="Establecer mecanismos de control que permita la revisión y validación de las garantías en los convenios y contratos interadministrativos"/>
    <s v="Revisión, actualización e implementación del Manual de Contratación en cuanto a la definición y aplicación de las garantías para los diferentes tipos de contratos"/>
    <s v="Manual de contratación Ajustado"/>
    <n v="1"/>
    <d v="2012-09-01T00:00:00"/>
    <x v="0"/>
    <n v="69"/>
    <n v="1"/>
    <x v="0"/>
    <s v="Acción cumplida, según verificación de la Oficina de Control Interno. Se mantiene en reporte a la CGR por cuanto a la fecha de verificación no ha sido notificado resultado de la ingadación preliminar adelantada por parte de la Contraloría Delegada de Minas."/>
    <s v="OAJ"/>
    <x v="0"/>
  </r>
  <r>
    <s v="FILA_28"/>
    <s v="2 AVANCE ó SEGUIMIENTO DEL PLAN DE MEJORAMIENTO"/>
    <s v="14 01 011"/>
    <s v="En el Convenio interadministrativo 014 de 2010, firmado entre la ANH y la Universidad EAFIT, se reconoce al contratista, dentro del presupuesto, el valor de lás pólizas para la legalización del contrato” por $50.000.000, sin embargo como resultado de auditoria especial de la CGR a la ANH en el año 2011 "/>
    <s v="Debilidad en el establecimiento de garantías en los convenios y contratos interadministrativos"/>
    <s v="Establecer mecanismos de control que permita la revisión y validación de las garantías en los convenios y contratos interadministrativos"/>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a la fecha de verificación no ha sido notificado resultado de la ingadación preliminar adelantada por parte de la Contraloría Delegada de Minas."/>
    <s v="OAJ- VT"/>
    <x v="0"/>
  </r>
  <r>
    <s v="FILA_29"/>
    <s v="2 AVANCE ó SEGUIMIENTO DEL PLAN DE MEJORAMIENTO"/>
    <s v="14 01 011"/>
    <s v="Dentro de convenio 014 de 2010 celebrado entre la ANH y la universidad EAFIT cuyo objeto fue “realizar la perforación de pozos exploratorios para adelantar la valorización del potencial de gas metano asociado al carbón en la cuenca Amagá y en las áreas carboníferas de Boyacá "/>
    <s v="Deficiencias en la estructuración y formulación de proyectos de inversión"/>
    <s v="Estructurar y formular los proyectos de inversión acorde con la metodología preestablecida"/>
    <s v="Formular los proyectos de inversión de acuerdo con la metodología establecida en la ANH"/>
    <s v="Documento de proyecto formulado"/>
    <n v="1"/>
    <d v="2012-09-01T00:00:00"/>
    <x v="0"/>
    <n v="69"/>
    <n v="1"/>
    <x v="0"/>
    <s v="Acción cumplida, según verificación de la Oficina de Control Interno. Se mantiene en reporte a la CGR por cuanto a la fecha de verificación no ha sido notificado resultado de la ingadación preliminar adelantada por parte de la Contraloría Delegada de Minas."/>
    <s v="VT"/>
    <x v="0"/>
  </r>
  <r>
    <s v="FILA_30"/>
    <s v="2 AVANCE ó SEGUIMIENTO DEL PLAN DE MEJORAMIENTO"/>
    <s v="14 01 011"/>
    <s v="Dentro de convenio 014 de 2010 celebrado entre la ANH y la universidad EAFIT cuyo objeto fue “realizar la perforación de pozos exploratorios para adelantar la valorización del potencial de gas metano asociado al carbón en la cuenca Amagá y en las áreas carboníferas de Boyacá "/>
    <s v="Deficiencias en la estructuración y formulación de proyectos de inversión"/>
    <s v="Estructurar y formular los proyectos de inversión acorde con la metodología preestablecida"/>
    <s v="Elaboración de un programa de saneamiento en la liquidación de contratos y adelantar su ejecución"/>
    <s v="Documento que contiene el programa"/>
    <n v="1"/>
    <d v="2012-09-01T00:00:00"/>
    <x v="1"/>
    <n v="56"/>
    <n v="1"/>
    <x v="0"/>
    <s v="Acción cumplida, según verificación de la Oficina de Control Interno. Se mantiene en reporte a la CGR por cuanto a la fecha de verificación no ha sido notificado resultado de la ingadación preliminar adelantada por parte de la Contraloría Delegada de Minas."/>
    <s v="OAJ- VT"/>
    <x v="0"/>
  </r>
  <r>
    <s v="FILA_31"/>
    <s v="2 AVANCE ó SEGUIMIENTO DEL PLAN DE MEJORAMIENTO"/>
    <s v="14 05 004"/>
    <s v="Dentro de los presupuestos contratados y pagados de los convenios 014 y 05 de 2010 suscritos entre la ANI-I y la Universidad EAFIT, se evidenció el cobro de los ítems de matrículas y sostenimiento para estudiantes de maestría, lo cual va en contravía de los principios de eficacia, responsabilidad y el deber de selección objetiva que gobiernan la gestión contractual de la ANH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T"/>
    <x v="0"/>
  </r>
  <r>
    <s v="FILA_32"/>
    <s v="2 AVANCE ó SEGUIMIENTO DEL PLAN DE MEJORAMIENTO"/>
    <s v="14 05 004"/>
    <s v="En el análisis de la propuesta presentada por a l Universidad Eafit en virtud del convenio 05 de 2010 celebrado con la ANH se videnció la inclusión del rubro Transferencia de tecnología, frente al mismo, en el oficio de la EAFIT N° 2011003648-755106, fechado el 21 de octubre de 2011 y firmado por Oscar Geovany Bedoya Sanmiguel,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T"/>
    <x v="0"/>
  </r>
  <r>
    <s v="FILA_33"/>
    <s v="2 AVANCE ó SEGUIMIENTO DEL PLAN DE MEJORAMIENTO"/>
    <s v="14 05 004"/>
    <s v="En la revisión de pagos del convenio 05 de 2010, enviada por la AHN mediante oficio NH-0012-O03974-201O-l, se determinó que la universidad EAFIT está relacionando cobros de los ítems: &quot;Utilidad y Costos Indirectos” con 10% y 25% equivalentes a los valores $389.0 millones y $972:5 millones respectivamente para un total de $1361.5 millones,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T"/>
    <x v="0"/>
  </r>
  <r>
    <s v="FILA_34"/>
    <s v="2 AVANCE ó SEGUIMIENTO DEL PLAN DE MEJORAMIENTO"/>
    <s v="14 05 004"/>
    <s v="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T"/>
    <x v="0"/>
  </r>
  <r>
    <s v="FILA_35"/>
    <s v="2 AVANCE ó SEGUIMIENTO DEL PLAN DE MEJORAMIENTO"/>
    <s v="14 05 004"/>
    <s v="En el Contrato 014 de 2010 suscrito con la Universidad EAFIT, el estudio de sustentación económica y técnica el 29 de octubre de 2010 establece unos costos estimados del contrato de $8.253,7 millones, basados en cantidades y costos unitarios estimados, según tabla anexa."/>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s v="Acción cumplida, según verificación de la Oficina de Control Interno. Se mantiene en reporte a la CGR por cuanto a la fecha de verificación no ha sido notificado resultado de la ingadación preliminar adelantada por parte de la Contraloría Delegada de Minas."/>
    <s v="VT"/>
    <x v="0"/>
  </r>
  <r>
    <s v="FILA_36"/>
    <s v="2 AVANCE ó SEGUIMIENTO DEL PLAN DE MEJORAMIENTO"/>
    <s v="14 05 004"/>
    <s v="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s v="Acción cumplida, según verificación de la Oficina de Control Interno. Se mantiene en reporte a la CGR por cuanto a la fecha de verificación no ha sido notificado resultado de la ingadación preliminar adelantada por parte de la Contraloría Delegada de Minas."/>
    <s v="VT"/>
    <x v="0"/>
  </r>
  <r>
    <s v="FILA_37"/>
    <s v="2 AVANCE ó SEGUIMIENTO DEL PLAN DE MEJORAMIENTO"/>
    <n v="10"/>
    <s v="Convenios con FEN y FONADE. En las cláusulas relacionadas con los rendimientos financieros, no existe unidad de criterio respecto al manejo, destinación y propiedad de estos recursos. Con FEN se establece que estos serán destinados a los proyectos contemplados en el objeto del convenio, mientras que con FONADE se le da la facultad de disponer unilateralmente de estos recursos. "/>
    <s v="No registro de los rendimientos financieros generados por los recursos de los convenios con FEN y FONADE, los cuales son reconocidos por LA FEN y FONADE en sus  reportes pero la ANH no los considera como un mayor valor del saldo de los recursos entregados en  administración."/>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3-07-01T00:00:00"/>
    <x v="3"/>
    <n v="39"/>
    <n v="1"/>
    <x v="0"/>
    <s v="Acción cumplida, según verificación de la Oficina de Control Interno. Se mantiene en reporte a la CGR por cuanto a la fecha de verificación, la Contraloría Delegada de Minas informa que tiene pendiente la definición de criterios respecto a los convenios con FONADE."/>
    <s v="VAF - OAJ"/>
    <x v="1"/>
  </r>
  <r>
    <s v="FILA_38"/>
    <s v="2 AVANCE ó SEGUIMIENTO DEL PLAN DE MEJORAMIENTO"/>
    <n v="12"/>
    <s v="Convenio FEN.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
    <s v="Las actividades que se generaron en desarrollo del Proyecto en comento (componentes de comunicaciones, asesoría y acompañamiento técnico y legal) correspondían a la  FEN dentro de sus obligaciones de apoyo técnico, logístico, administrativo y financiero."/>
    <s v="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
    <s v="Expedición de una nueva versión del manual de contratación administrativa vigente, que integre los temas que requieren énfasis y desarrollo en los procedimientos institucionales."/>
    <s v="Manual de contratación actualizado"/>
    <n v="1"/>
    <d v="2013-07-01T00:00:00"/>
    <x v="4"/>
    <n v="56"/>
    <n v="1"/>
    <x v="0"/>
    <s v="Acción cumplida. Mediante resolución 400 del 22/06/2015, la ANH adotó el nuevo Manual de contratación administrativa."/>
    <s v="OAJ"/>
    <x v="1"/>
  </r>
  <r>
    <s v="FILA_39"/>
    <s v="2 AVANCE ó SEGUIMIENTO DEL PLAN DE MEJORAMIENTO"/>
    <n v="13"/>
    <s v="Contrato ANH-FEN 01-16 DE 2008. La investigación a la infraestructura para el transporte,  almacenamiento y refinación de crudos pesados en Colombia, realizada mediante este contrato no apunta a los objetivos y funciones de la ANH. Por la anterior, se observa una gestión de inversión antieconómica por dicha contratación por valor de $ 579.131.994"/>
    <s v="Ausencia de justificación de algunas inversiones en el marco de las funciones establecidas para la entidad"/>
    <s v="Fijar criterios para la justificación de los proyectos o contratos que se gestionen por la vía de los convenios de gerencia de proyectos"/>
    <s v="Diseño de ficha técnica de proyectos"/>
    <s v="Ficha técnica de proyectos"/>
    <n v="1"/>
    <d v="2013-07-01T00:00:00"/>
    <x v="5"/>
    <n v="4"/>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x v="1"/>
  </r>
  <r>
    <s v="FILA_40"/>
    <s v="2 AVANCE ó SEGUIMIENTO DEL PLAN DE MEJORAMIENTO"/>
    <n v="14"/>
    <s v="Convenio FONADE No.200997/09. Error en la redacción del Parágrafo Tercero de la Clausura Sexta en relación con los rendimientos financieros generados, como quiera que la fuente de origen de los recursos son la ANH y ECOPETROL y no FONADE. Dichos  rendimientos  a diciembre de 2012 ascienden a $1.077.620.665, y estos corresponden a quienes financian dicho Proyecto, la ANH y ECOPETROL"/>
    <s v="Falta de unidad de criterio respecto al manejo, destinación y propiedad de los rendimientos financieros en convenios para la gerencia de proyectos"/>
    <s v="Gestionar con FONADE la incorporación periódica al convenio de los recursos generados por los rendimientos financieros del Convenio No.200997/09 durante su vigencia"/>
    <s v="Remisión de requerimiento a FONADE para la incorporación periódica al convenio de los recursos generados por los rendimientos financieros del Convenio No.200997/09"/>
    <s v="Memorando con requerimiento"/>
    <n v="1"/>
    <d v="2013-07-01T00:00:00"/>
    <x v="5"/>
    <n v="4"/>
    <n v="1"/>
    <x v="0"/>
    <s v="Acción cumplida, según verificación de la Oficina de Control Interno. Se mantiene en reporte a la CGR por cuanto a la fecha de verificación, la Contraloría Delegada de Minas informa que tiene pendiente la definición de criterios respecto a los convenios con FONADE."/>
    <s v="VT - OAJ"/>
    <x v="1"/>
  </r>
  <r>
    <s v="FILA_41"/>
    <s v="2 AVANCE ó SEGUIMIENTO DEL PLAN DE MEJORAMIENTO"/>
    <n v="14"/>
    <s v="Convenio FONADE No.200997/09. Error en la redacción del Parágrafo Tercero de la Clausura Sexta en relación con los rendimientos financieros generados, como quiera que la fuente de origen de los recursos son la ANH y ECOPETROL y no FONADE. Dichos  rendimientos  a diciembre de 2012 ascienden a $1.077.620.665, y estos corresponden a quienes financian dicho Proyecto, la ANH y ECOPETROL"/>
    <s v="Falta de unidad de criterio respecto al manejo, destinación y propiedad de los rendimientos financieros en convenios para la gerencia de proyectos"/>
    <s v="Gestionar con FONADE la incorporación periódica al convenio de los recursos generados por los rendimientos financieros del Convenio No.200997/09 durante su vigencia"/>
    <s v="Incorporación de los rendimientos financieros del Convenio No.200997/09"/>
    <s v="Reporte trimestral de saldo del convenio"/>
    <n v="2"/>
    <d v="2013-07-01T00:00:00"/>
    <x v="6"/>
    <n v="31"/>
    <n v="2"/>
    <x v="0"/>
    <s v="Acción cumplida, según verificación de la Oficina de Control Interno. Se mantiene en reporte a la CGR por cuanto a la fecha de verificación, la Contraloría Delegada de Minas informa que tiene pendiente la definición de criterios respecto a los convenios con FONADE."/>
    <s v="VT"/>
    <x v="1"/>
  </r>
  <r>
    <s v="FILA_42"/>
    <s v="2 AVANCE ó SEGUIMIENTO DEL PLAN DE MEJORAMIENTO"/>
    <n v="15"/>
    <s v="Convenio FONADE No.200997/09. No existe justificación para establecer a partir de la Modificación No. 2 y Prórroga No.5, un valor adicional por la Cuota de Gerencia del Proyecto ($126.200.000), como quiera  que la cuota definida cubre la totalidad de ejecución de los recursos del proyecto ($16.500.000.000) independiente de las actividades a que haya lugar durante el desarrollo del mismo."/>
    <s v="No es de recibo por parte del Ente de Control que, a partir de la Modificación No.2 y prorroga No.5 (junio 30 de 2011) se hayan ejecutado actividades por valor  de  $187.409.828 millones y por ello, FONADE reciba $126.000.000 por cuota de gerencia, lo cual incrementa el valor de la misma en un 67.33%. "/>
    <s v="Fijar criterios para la desagregación y justificación de la cuota de gerencia acordada en los convenios de gerencia de proyectos"/>
    <s v="Diseño de ficha técnica de cuotas de gerencia "/>
    <s v="Ficha técnica de cuotas de gerencia"/>
    <n v="1"/>
    <d v="2013-07-01T00:00:00"/>
    <x v="5"/>
    <n v="4"/>
    <n v="1"/>
    <x v="0"/>
    <s v="Acción cumplida, según verificación de la Oficina de Control Interno. Se mantiene en reporte a la CGR por cuanto a la fecha de verificación, la Contraloría Delegada de Minas informa que tiene pendiente la definición de criterios respecto a los convenios con FONADE."/>
    <s v="OAJ"/>
    <x v="1"/>
  </r>
  <r>
    <s v="FILA_43"/>
    <s v="2 AVANCE ó SEGUIMIENTO DEL PLAN DE MEJORAMIENTO"/>
    <n v="18"/>
    <s v="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
    <s v="Deficiencias en la aplicación de la cláusula de transferencia de tecnología"/>
    <s v="Puesta en marcha del Acuerdo 2 de 23 de mayo de 2013 mediante la adopción del Reglamento del Comité de Aprobaciones de Proyectos de Ciencia y Tecnología. "/>
    <s v="Rglamentación del Comité de Aprobaciones de Proyectos de Ciencia y Tecnología. "/>
    <s v="Acta de adopción del Reglamento del Comité de Aprobaciones de Proyectos de Ciencia y Tecnología"/>
    <n v="1"/>
    <d v="2013-07-01T00:00:00"/>
    <x v="0"/>
    <n v="26"/>
    <n v="1"/>
    <x v="0"/>
    <s v="Acción cumplida, según verificación de la Oficina de Control Interno. Se mantiene en reporte a la CGR por cuanto a la fecha de verificación no ha sido notificado resultado de la ingadación preliminar adelantada por parte de la Contraloría Delegada de Minas."/>
    <s v="OAJ"/>
    <x v="1"/>
  </r>
  <r>
    <s v="FILA_44"/>
    <s v="2 AVANCE ó SEGUIMIENTO DEL PLAN DE MEJORAMIENTO"/>
    <n v="18"/>
    <s v="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
    <s v="Deficiencias en la aplicación de la cláusula de transferencia de tecnología"/>
    <s v="Puesta en marcha del Acuerdo 2 de 23 de mayo de 2013 mediante la adopción del Reglamento del Comité de Aprobaciones de Proyectos de Ciencia y Tecnología. "/>
    <s v="Rglamentación del Comité de Aprobaciones de Proyectos de Ciencia y Tecnología. "/>
    <s v="Acta de adopción del Reglamento del Comité de Aprobaciones de Proyectos de Ciencia y Tecnología"/>
    <n v="1"/>
    <d v="2013-09-30T00:00:00"/>
    <x v="0"/>
    <n v="13"/>
    <n v="1"/>
    <x v="0"/>
    <s v="Acción cumplida, según verificación de la Oficina de Control Interno. Se mantiene en reporte a la CGR por cuanto a la fecha de verificación no ha sido notificado resultado de la ingadación preliminar adelantada por parte de la Contraloría Delegada de Minas."/>
    <s v="OAJ"/>
    <x v="1"/>
  </r>
  <r>
    <s v="FILA_45"/>
    <s v="2 AVANCE ó SEGUIMIENTO DEL PLAN DE MEJORAMIENTO"/>
    <n v="21"/>
    <s v="Transferencia de tecnología. Falta de gestión y oportunidad de la Entidad en el recaudo de aportes  de los contratistas E&amp;P en el cumplimiento de la Cláusula de transferencia durante la vigencia 2012. Respecto a los recursos por recaudar (USD$1.905.430,43), la Entidad no realizó gestión alguna para su cumplimiento por parte de los contratistas E&amp;P, ya fuera en dinero o en especie."/>
    <s v="Falta de gestión en el recaudo de los recursos de transferencia de tecnología para la vigencia 2012."/>
    <s v="Gestionar el cobro de los recursos de transferencia de tecnología de la vigencia 2012"/>
    <s v="Solicitar certificaciones de pago de Transferencia de tecnología a los operadores de los contratos de hidrocarburos"/>
    <s v="Comunicaciones a los operadores"/>
    <n v="395"/>
    <d v="2013-07-01T00:00:00"/>
    <x v="7"/>
    <n v="17"/>
    <n v="395"/>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CH-"/>
    <x v="1"/>
  </r>
  <r>
    <s v="FILA_46"/>
    <s v="2 AVANCE ó SEGUIMIENTO DEL PLAN DE MEJORAMIENTO"/>
    <n v="21"/>
    <s v="Transferencia de tecnología. Falta de gestión y oportunidad de la Entidad en el recaudo de aportes  de los contratistas E&amp;P en el cumplimiento de la Cláusula de transferencia durante la vigencia 2012. Respecto a los recursos por recaudar (USD$1.905.430,43), la Entidad no realizó gestión alguna para su cumplimiento por parte de los contratistas E&amp;P, ya fuera en dinero o en especie."/>
    <s v="Falta de gestión en el recaudo de los recursos de transferencia de tecnología para la vigencia 2012."/>
    <s v="Gestionar el cobro de los recursos de transferencia de tecnología de la vigencia 2012"/>
    <s v="Envío del recordatorio de pago de transferencia de tecnología a las empresas"/>
    <s v="Comunicaciones a empresas"/>
    <n v="55"/>
    <d v="2013-07-01T00:00:00"/>
    <x v="0"/>
    <n v="26"/>
    <n v="55"/>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VORP"/>
    <x v="1"/>
  </r>
  <r>
    <s v="FILA_47"/>
    <s v="2 AVANCE ó SEGUIMIENTO DEL PLAN DE MEJORAMIENTO"/>
    <n v="22"/>
    <s v="Transferencia de tecnología. Se  utilizaron recursos de transferencia de tecnología por valor de USD$293.325, que equivalen a $533.851.500, en el V OIL &amp; GAS COLOMBIA INVESTMENT CONFERENCE, sin cumplir con el requisito que establece la cláusula 43 de existencia del reglamento de aplicación adoptado por el Consejo Directivo de la ANH."/>
    <s v="Desarrollo de actividades ajenas a las que corresponde la inversión de los recursos de transferencia de tecnología"/>
    <s v="Puesta en marcha del Acuerdo 2 de 23 de mayo de 2013 mediante la adopción del Reglamento del Comité de Aprobaciones de Proyectos de Ciencia y Tecnología. "/>
    <s v="Rglamentación del Comité de Aprobaciones de Proyectos de Ciencia y Tecnología. "/>
    <s v="Acta de adopción del Reglamento del Comité de Aprobaciones de Proyectos de Ciencia y Tecnología"/>
    <n v="1"/>
    <d v="2013-07-01T00:00:00"/>
    <x v="0"/>
    <n v="26"/>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x v="1"/>
  </r>
  <r>
    <s v="FILA_48"/>
    <s v="2 AVANCE ó SEGUIMIENTO DEL PLAN DE MEJORAMIENTO"/>
    <n v="23"/>
    <s v="Entrega información BIP. Falta de gestión y oportunidad en la entrega de la información geológica y técnica contenida en el Banco de Información Petrolera. Aún  no ha sido entregada en su totalidad por parte de ECOPETROL a la ANH (oficinas y distritos) y se incumple con los plazos establecidos en los Decretos 1760/03, 2288/04 y Resolución No.181520 de 2006 (Ministerio de Minas y Energía)"/>
    <s v="Ecopetrol aún está en el proceso de conservación de la información de producción y exploración que se encuentran en los Distritos."/>
    <s v="Finalizar el proceso de entrega y recibo de información que se encuentra en los Distritos"/>
    <s v="Realizar la entrega y recibo de la información según el plan definido"/>
    <s v="Actas de entrega y recibo firmadas"/>
    <n v="5"/>
    <d v="2013-11-30T00:00:00"/>
    <x v="8"/>
    <n v="109"/>
    <n v="5"/>
    <x v="0"/>
    <s v="Acción cumplida. A través de los convenios 247 de 2014 y 281 de 2014 celebrados entre la ANH y ECOPETROL, se adelantan actividades conducentes a la entrega de la información de los distritos faltantes: La Cira Infantas, Palagua, Cocorná, Provincia, Neiva, ICP y Orito._x000a_Con corte a 31/12/2015, se cuenta con cinco actas."/>
    <s v="VT"/>
    <x v="1"/>
  </r>
  <r>
    <s v="FILA_49"/>
    <s v="2 AVANCE ó SEGUIMIENTO DEL PLAN DE MEJORAMIENTO"/>
    <n v="24"/>
    <s v="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
    <s v="Falta de planeación, previsión y oportunidad gubernamental por cuanto la ANH no se va a beneficiar con la construcción de las nuevas obras, en las cuales ha invertido recursos, lo que demuestra falta de eficiencia, eficacia y efectividad en el control de sus dineros."/>
    <s v="Entregar la obra finalizada de la Litoteca y facilidades, de la ANH al Servicio Geológico"/>
    <s v="Transferencia del BIP al Servicio Geológico Colombiano, en cumplimiento del convenio 290 de 2012"/>
    <s v="Acta de entrega y recibo firmada."/>
    <n v="1"/>
    <d v="2014-06-30T00:00:00"/>
    <x v="9"/>
    <n v="122"/>
    <n v="0"/>
    <x v="1"/>
    <s v="Acción no vencida"/>
    <s v="VT"/>
    <x v="1"/>
  </r>
  <r>
    <s v="FILA_50"/>
    <s v="2 AVANCE ó SEGUIMIENTO DEL PLAN DE MEJORAMIENTO"/>
    <n v="24"/>
    <s v="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
    <s v="Falta de planeación, previsión y oportunidad gubernamental por cuanto la ANH no se va a beneficiar con la construcción de las nuevas obras, en las cuales ha invertido recursos, lo que demuestra falta de eficiencia, eficacia y efectividad en el control de sus dineros."/>
    <s v="Entregar el lote de la Cintoteca y diseños arquitectónicos,  al Servicio Geológico"/>
    <s v="Adelantar acciones de planificación para la entrega del lote y diseños arquitectónicos al Servicio Geológico"/>
    <s v="Acta de entrega"/>
    <n v="1"/>
    <d v="2013-07-01T00:00:00"/>
    <x v="10"/>
    <n v="78"/>
    <n v="0.5"/>
    <x v="2"/>
    <s v="Acción por cumplir fuera de plazos. Se aportó documento de entrega de los diseños arquitectónicos al Servicio Geológico el 14/10/2015 y se suscribió compromiso de cumplimiento de esta acción por parte de los Vicepresidentes Técnico y Administrativo y Financiero  con fecha proyectada para el 02/11/2016, en el marco del proceso de entrega del EPIS."/>
    <s v="VT - VAF"/>
    <x v="1"/>
  </r>
  <r>
    <s v="FILA_51"/>
    <s v="2 AVANCE ó SEGUIMIENTO DEL PLAN DE MEJORAMIENTO"/>
    <n v="32"/>
    <s v="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
    <s v="No se gestionaron las liquidación de los convenios en los plazos establecidos"/>
    <s v="Diseñar y ejecutar un plan de choque para sanear los recursos pendientes de liquidar de estos convenios"/>
    <s v="Diseño de un plan de choque para sanear los recursos de convenios pendientes por liquidar"/>
    <s v="Documento con plan de choque"/>
    <n v="1"/>
    <d v="2013-07-01T00:00:00"/>
    <x v="5"/>
    <n v="4"/>
    <n v="1"/>
    <x v="0"/>
    <s v="Acción cumplida, según verificación de la Oficina de Control Interno. Se mantiene en reporte a la CGR con avance del 80% por cuanto a la fecha de verificación no se han liquidado la totalidad de convenios y contratos incluídos en el Plan de liquidación suscrito entre la Oficina Jurídica y la Vicepresidencia Administrativa. "/>
    <s v="VAF"/>
    <x v="1"/>
  </r>
  <r>
    <s v="FILA_52"/>
    <s v="2 AVANCE ó SEGUIMIENTO DEL PLAN DE MEJORAMIENTO"/>
    <n v="32"/>
    <s v="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
    <s v="No se gestionaron las liquidación de los convenios en los plazos establecidos"/>
    <s v="Diseñar y ejecutar un plan de choque para sanear los recursos pendientes de liquidar de estos convenios"/>
    <s v="Ejecución del plan diseñado"/>
    <s v="Informe trimestral de ejecución del plan"/>
    <n v="4"/>
    <d v="2013-07-01T00:00:00"/>
    <x v="4"/>
    <n v="56"/>
    <n v="4"/>
    <x v="0"/>
    <s v="Acción cumplida, según verificación de la Oficina de Control Interno. Se mantiene en reporte a la CGR con avance del 80% por cuanto a la fecha de verificación no se han liquidado la totalidad de convenios y contratos incluídos en el Plan de liquidación suscrito entre la Oficina Jurídica y la Vicepresidencia Administrativa. "/>
    <s v="VAF"/>
    <x v="1"/>
  </r>
  <r>
    <s v="FILA_53"/>
    <s v="2 AVANCE ó SEGUIMIENTO DEL PLAN DE MEJORAMIENTO"/>
    <n v="35"/>
    <s v="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
    <s v="No identificación de los municipios beneficiarios para realizar esta distribución (acorde con Ley 1437 de 2011 - Congreso tiene plazo de 3 años para resolver expedientes de límites dudosos)"/>
    <s v="Registrar contablemente la distribución por municipios identificados y girar los recursos, según corresponda"/>
    <s v="Registro contable de la distribución y giro de los recursos, según corresponda"/>
    <s v="Registro contable y soporte de giro"/>
    <n v="2"/>
    <d v="2013-07-01T00:00:00"/>
    <x v="10"/>
    <n v="78"/>
    <n v="0"/>
    <x v="1"/>
    <s v="Acción por cumplir fuera de plazos. A la fecha no se ha efectuado el registro contable por cuanto no se tiene información de los diferendos limítrofes, tema gestionado ante el Senado de la República, Cámara de representantes y Asamblea Departamental del Casanare. Se suscribió compromiso de cumplimiento de esta acción por parte de la VAF"/>
    <s v="VAF"/>
    <x v="1"/>
  </r>
  <r>
    <s v="FILA_54"/>
    <s v="2 AVANCE ó SEGUIMIENTO DEL PLAN DE MEJORAMIENTO"/>
    <s v="No.5-ER"/>
    <s v="En desarrollo del Convenio No.200834/08, Fonade efectuó descuentos por concepto de costos de gerencia y prórrogas,  sin  tener en cuenta que durante la ejecución del referido Convenio, tan solo se ejecutaron cuatro (4) de los ocho (8) proyectos asignados para desarrollar la labor gerencial. No existe correspondencia entre el valor recibido por Fonade y la actividad de gerencia adelantada"/>
    <s v="FONADE descontó la totalidad del valor de la gerencia de ocho (8) proyectos cuando dicha labor tan solo se limitó a la mitad de proyectos. Las prórrogas de este Convenio No.200834/08 se dieron, entre otras, como consecuencia de la falta de planeación y oportunidad de la ANH y FONADE para “estructurar y gerenciar” en los plazos inicialmente establecidos los Proyectos objeto de  ejecución."/>
    <s v="Hacer el balance con FONADE de la cuota de gerencia de este convenio para verificar si se requiere algún cambio"/>
    <s v="Evaluar con FONADE las actividades de gerencia programadas y las efectivamente realizadas en torno a este convenio, para determinar si hay alguna brecha de la cuota de gerencia."/>
    <s v="Informe de análisis de la cuota de gerencia FONADE - ANH"/>
    <n v="1"/>
    <d v="2014-01-15T00:00:00"/>
    <x v="3"/>
    <n v="11"/>
    <n v="1"/>
    <x v="0"/>
    <s v="Acción cumplida, según verificación de la Oficina de Control Interno. Se mantiene en reporte a la CGR por cuanto a la fecha de verificación, la Contraloría Delegada de Minas informa que tiene pendiente la definición de criterios respecto a los convenios con FONADE."/>
    <s v="FONADE  -  VT  -  OAJ"/>
    <x v="2"/>
  </r>
  <r>
    <s v="FILA_55"/>
    <s v="2 AVANCE ó SEGUIMIENTO DEL PLAN DE MEJORAMIENTO"/>
    <s v="No.6-ER"/>
    <s v="_x000a_En la cuenta donde se manejan los recursos del Convenio No.200834/08 no se evidencia el valor de los rendimientos financieros no reinvertidos por la suma $17.073.328.613. La reinversión  de rendimientos financieros por valor de  $10.104.637.173 para el desarrollo de Proyectos del Convenio contraviene los preceptos de la ley orgánica de  presupuesto._x000a_"/>
    <s v="Falta de control y seguimiento por parte de la supervisión a los recursos de  dicho Convenio._x000a_Incumplimiento de lo establecido en la ley orgánica de presupuesto."/>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4-01-01T00:00:00"/>
    <x v="3"/>
    <n v="13"/>
    <n v="1"/>
    <x v="0"/>
    <s v="Acción cumplida, según verificación de la Oficina de Control Interno. Se mantiene en reporte a la CGR por cuanto a la fecha de verificación, la Contraloría Delegada de Minas informa que tiene pendiente la definición de criterios respecto a los convenios con FONADE."/>
    <s v="VAF - OAJ"/>
    <x v="2"/>
  </r>
  <r>
    <s v="FILA_56"/>
    <s v="2 AVANCE ó SEGUIMIENTO DEL PLAN DE MEJORAMIENTO"/>
    <s v="No. 7-ER"/>
    <s v="En la cuenta donde se manejan los recursos del Convenio No. 196040/06 no se evidencia el valor de los rendimientos financieros no reinvertidos por la suma $25.749.612.711. La reinversión  de rendimientos financieros por valor de  $2.240.0000.000 para el desarrollo de Proyectos del Convenio contraviene los preceptos de la ley orgánica de  presupuesto."/>
    <s v="Falta de control y seguimiento por parte de la supervisión a los recursos de  dicho Convenio._x000a_Incumplimiento de lo establecido en la ley orgánica de presupuesto."/>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4-01-01T00:00:00"/>
    <x v="3"/>
    <n v="13"/>
    <n v="1"/>
    <x v="0"/>
    <s v="Acción cumplida, según verificación de la Oficina de Control Interno. Se mantiene en reporte a la CGR por cuanto a la fecha de verificación, la Contraloría Delegada de Minas informa que tiene pendiente la definición de criterios respecto a los convenios con FONADE."/>
    <s v="VAF - OAJ"/>
    <x v="2"/>
  </r>
  <r>
    <s v="FILA_57"/>
    <s v="2 AVANCE ó SEGUIMIENTO DEL PLAN DE MEJORAMIENTO"/>
    <s v="No.8-ER"/>
    <s v="Observa el ente de control que los documentos aprobados por la supervisión e interventoría y pagados al contratista corresponden a una versión tipo, con logros obtenidos muy inferiores a lo contratado, y el procesamiento de una  información que no servirá ni aportará beneficio alguno a las necesidades de la ANH"/>
    <s v="Deficiente planeación y falta de previsión por parte de la FEN como quiera que la situación de orden público que conllevó a la terminación anticipada del contrato es históricamente conocida y, por ende, previsible. Deficiencias en la supervisión."/>
    <s v="Actualizar la matriz que se utiliza en la etapa de asignación de riesgos de los procesos de contratación para considerar situaciones de orden público en el desarrollo de este tipo de proyectos"/>
    <s v="Actualizar la matriz de asignación de riesgos en procesos de contratación"/>
    <s v="Archivo en excel con matriz de riesgos actualizada"/>
    <n v="1"/>
    <d v="2014-01-01T00:00:00"/>
    <x v="3"/>
    <n v="13"/>
    <n v="1"/>
    <x v="0"/>
    <s v="Acción cumplida, según verificación de la Oficina de Control Interno. Se mantiene en reporte a la CGR  por cuanto producto de la verificación de cumplimiento de la Contraloría Delegada de Minas, la causas identificadas en vigencias anteriores se siguen presentando en la última vigencia evaluada y los riesgos asociados a estas podrían materializarse."/>
    <s v="OAJ"/>
    <x v="2"/>
  </r>
  <r>
    <s v="FILA_58"/>
    <s v="2 AVANCE ó SEGUIMIENTO DEL PLAN DE MEJORAMIENTO"/>
    <s v="No. 10-ER"/>
    <s v="A pesar que la entidad ya tenía conocimiento de las irregularidades señaladas por la firma de interventoría, razón por la cual dio inicio al proceso por posible incumplimiento del contrato 171/12, el supervisor técnico delegado por la ANH no reportó en sus informes sobre las situaciones presentadas que colocaban en potencial riesgo la ejecución del contrato. "/>
    <s v="Deficiente gestión en desarrollo de las funciones de supervisión, ya que era responsabilidad del supervisor técnico, delegado para este fin por parte de la ANH, de informar, tal como lo expresa la Ley 1474/11, Art. 83., de las situaciones que puedan poner en riesgo el cumplimiento del contrato."/>
    <s v="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
    <s v="Expedición de una nueva versión del manual de contratación administrativa vigente, que integre los temas que requieren énfasis y desarrollo en los procedimientos institucionales."/>
    <s v="Manual de contratación actualizado"/>
    <n v="1"/>
    <d v="2014-01-01T00:00:00"/>
    <x v="4"/>
    <n v="30"/>
    <n v="1"/>
    <x v="0"/>
    <s v="Acción cumplida. Mediante resolución 400 del 22/06/2015, la ANH adotó el nuevo Manual de contratación administrativa."/>
    <s v="OAJ"/>
    <x v="2"/>
  </r>
  <r>
    <s v="FILA_59"/>
    <s v="2 AVANCE ó SEGUIMIENTO DEL PLAN DE MEJORAMIENTO"/>
    <s v="No.11-ER"/>
    <s v="Observa la CGR que finalizado el plazo de la etapa de exploración del contrato No.029/06, en octubre 16 de 2012,  solo se habían ejecutado las Fases 1, 2 y 3 quedando pendientes compromisos de carácter social, ambiental, técnico, económico y laboral por parte del contratista e igualmente, la ejecución de las Fases 4,5 y 6. "/>
    <s v="Falta de gestión y oportunidad por parte de la ANH en el sentido de no advertir que, aunque el contratista de manera unilateral suspendió las actividades de exploración, debido a la declaración de incumplimiento y terminación del contrato, se requirían acciones para evitar el vencimiento de la fase de exploración."/>
    <s v="Realizar análisis juridico para tratar de concertar con la Superintendencia de Sociedades la continuidad, suspensión o terminación del contrato."/>
    <s v="Elaborar análisis jurídico para precisar la acción a seguir en relación con el contrato por parte de la ANH"/>
    <s v="Concepto jurídico de la OAJ"/>
    <n v="1"/>
    <d v="2014-01-01T00:00:00"/>
    <x v="11"/>
    <n v="26"/>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VCH - OAJ"/>
    <x v="2"/>
  </r>
  <r>
    <s v="FILA_60"/>
    <s v="2 AVANCE ó SEGUIMIENTO DEL PLAN DE MEJORAMIENTO"/>
    <s v="No.12-ER"/>
    <s v="En Convenios Nos. 196040/06 y 200834/08 con FONADE, no se ha dado cumplimiento a lo ordenado por la ley Orgánica de Presupuesto y decretos reglamentarios que ordenan consignar los rendimientos financieros provenientes de recursos de la Nación en el Tesoro Nacional y/o tesorerías de los órganos del presupuesto general de la nación cuando correspondan a recursos propios. "/>
    <s v="Independiente a los Conceptos del Consejo de Estado o la jurisprudencia, la ley orgánica de presupuesto y decretos reglamentarios no permiten excepciones o condicionamientos a los rendimientos financieros respecto a las obligaciones de resultado o de medio que asume FONADE frente a la gerencia de proyectos, como resultado de los Convenios suscritos con la ANH"/>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4-01-01T00:00:00"/>
    <x v="3"/>
    <n v="13"/>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VAF - OAJ"/>
    <x v="2"/>
  </r>
  <r>
    <s v="FILA_61"/>
    <s v="2 AVANCE ó SEGUIMIENTO DEL PLAN DE MEJORAMIENTO"/>
    <s v="H13D12"/>
    <s v="La ANH no desarrolló labores de prevención o precaución frente al potencial uso indebido o afectación a la disponibilidad y calidad del recurso hídrico en desarrollo de los contratos E&amp;P de acuerdo a las normas ambientales sobre uso de los recursos naturales y del ambiente, respecto de las actividades de exploración sísmica o producción de hidrocarburos"/>
    <s v="La ANH desatendió las recomendaciones de su propio manual para procedimientos de adquisición y procesamiento de sísmica terrestre (ANH 2010)."/>
    <s v="Socializar el Manual de Adquisición y Procesamiento de Sísmica Terrestre - ANH 2010, con todas las empresas operadoras en el marco de las buenas prácticas del sector de hidrocarburos, haciendo énfasis en la recomendación 3.4.1.6.   "/>
    <s v="Enviar comunicaciones a  las empresas operadoras reiterando la importancia de aplicar las recomendaciones del Manual de Adquisición y Procesamiento de Sísmica Terrestre, ANH 2010, como una buena práctica del sector de hidrocarburos."/>
    <s v="Comunicaciones a las empresas operadoras"/>
    <n v="83"/>
    <d v="2014-09-01T00:00:00"/>
    <x v="12"/>
    <n v="8.5714285714285712"/>
    <n v="83"/>
    <x v="0"/>
    <s v="Acción que no fue objeto de verificación de cumplimiento por la Contraloría Delegada de Minas, por tratarse de actuación especial realizada por la Contraloría Delegada del Medio Ambiente._x000a_Se adjunta formato con listado de operadoras a las que se les socializó el manual y en la carpeta digita se ubican los 83 oficios de remisión"/>
    <s v="VCH (GCYMA)"/>
    <x v="3"/>
  </r>
  <r>
    <s v="FILA_62"/>
    <s v="2 AVANCE ó SEGUIMIENTO DEL PLAN DE MEJORAMIENTO"/>
    <s v="H13D12"/>
    <s v="La ANH no desarrolló labores de prevención o precaución frente al potencial uso indebido o afectación a la disponibilidad y calidad del recurso hídrico en desarrollo de los contratos E&amp;P de acuerdo a las normas ambientales sobre uso de los recursos naturales y del ambiente, respecto de las actividades de exploración sísmica o producción de hidrocarburos"/>
    <s v="Deficiencia en la gestión de seguimiento técnico y ambiental de los contratos de exploración y explotación de hidrocarburos, así como de la aplicación de las normas técnicas emanadas de esa entidad para labores de exploración sísmica."/>
    <s v="Incorporar en los informes de seguimiento HSE, el seguimiento a la aplicación de las recomendaciones del Manual (haciendo énfasis en la recomendación 3.4.1.6.) e  incluir en dicho formato los traslados que deben ser realizados a las autoridades competentes según las observaciones registradas en los informes de visita."/>
    <s v="Actualización de formatos de seguimiento HSE con información de buenas prácticas y el traslado a entidades competentes"/>
    <s v="Formato actualizado"/>
    <n v="1"/>
    <d v="2014-09-01T00:00:00"/>
    <x v="12"/>
    <n v="8.5714285714285712"/>
    <n v="1"/>
    <x v="0"/>
    <s v="Acción que no fue objeto de verificación de cumplimiento por la Contraloría Delegada de Minas, por tratarse de actuación especial realizada por la Contraloría Delegada del Medio Ambiente."/>
    <s v="VCH (GCYMA)"/>
    <x v="3"/>
  </r>
  <r>
    <s v="FILA_63"/>
    <s v="2 AVANCE ó SEGUIMIENTO DEL PLAN DE MEJORAMIENTO"/>
    <s v="3.1."/>
    <s v="Prima la medición estática sobre otras posibles formas de medición. La utilización de la medición estática como la fuente primaria de los datos de producción. Diversas fuentes permiten plantear que este tipo de medición es considerada como una de las menos exactas, depende de la correcta calibración de tanques, cintas y termómetros; y requiere de la aplicación de un procedimiento manual."/>
    <s v="Legislación antigua y no ha sido enfocada a la actualización en las técnicas de medición. Es el método menos costoso y al alcance de campos pequeños. Ni MME ni ANH presentan lineamientos que exijan la implementación de mejores sistemas de medición de acuerdo a la economía de los campos productores."/>
    <s v="Elaborar un  inventario de  sistemas telemétricos y la forma de transmisión remota de datos en los  principales campos productores del país en operación al 30 de junio de 2014. "/>
    <s v="Elaborar base de datos con el  inventario de  sistemas telemétricos y de la forma de transmisión remota de datos para los principales campos del país en operación al 30 de junio de 2014. "/>
    <s v="Base de datos en Excel"/>
    <n v="1"/>
    <d v="2014-09-15T00:00:00"/>
    <x v="10"/>
    <n v="15"/>
    <n v="1"/>
    <x v="0"/>
    <s v="Acción que no fue objeto de verificación de cumplimiento por la Contraloría Delegada de Minas, por tratarse de actuación especial realizada por la Contraloría Delegada del Medio Ambiente y la Contraloría intersectorial."/>
    <s v="VORP- Fiscalización y regalías"/>
    <x v="4"/>
  </r>
  <r>
    <s v="FILA_64"/>
    <s v="2 AVANCE ó SEGUIMIENTO DEL PLAN DE MEJORAMIENTO"/>
    <s v="3.2."/>
    <s v="La telemetría existente no puede ser observada en las agencias del gobierno involucradas. De los campos visitados se ha comprobado que sí se tiene implementada algún tipo de telemetría y sin embargo esta es usada para los procesos internos de las operadoras y no se aprovecha su potencial para aumentar la transparencia de las mediciones."/>
    <s v="La ANH solo recibe el reporte C4 de la operadora, no tiene acceso a los datos del tercero que fiscaliza ni a los datos de telemetría"/>
    <s v="Elaborar un  inventario de  sistemas telemétricos y la forma de transmisión remota de datos en los  principales campos productores del país en operación al 30 de junio de 2014. "/>
    <s v="Elaborar base de datos con el  inventario de  sistemas telemétricos y de la forma de transmisión remota de datos para los principales campos del país en operación al 30 de junio de 2014. "/>
    <s v="Base de datos en Excel"/>
    <n v="1"/>
    <d v="2014-09-15T00:00:00"/>
    <x v="10"/>
    <n v="15"/>
    <n v="1"/>
    <x v="0"/>
    <s v="Acción que no fue objeto de verificación de cumplimiento por la Contraloría Delegada de Minas, por tratarse de actuación especial realizada por la Contraloría Delegada del Medio Ambiente y la Contraloría intersectorial."/>
    <s v="VORP- Fiscalización y regalías"/>
    <x v="4"/>
  </r>
  <r>
    <s v="FILA_65"/>
    <s v="2 AVANCE ó SEGUIMIENTO DEL PLAN DE MEJORAMIENTO"/>
    <s v="3.3."/>
    <s v="La fiscalización, cuando es realizada por terceros, es pagada por la misma empresa operadora. El tercero que realiza la fiscalización no siempre es independiente de la operadora pues recibe su contrato directamente de esta. Cuando existe un tercero fiscalizador, éste no hace ningún reporte a la ANH y se entiende única y exclusivamente con la operadora."/>
    <s v="Se identifica que no hay legislación ni recomendaciones del ente regulador respecto a quién debe hacer propiamente la fiscalización; de hecho la fiscalización se trata como un asunto de autoliquidación y en muchos casos obra el principio de la &quot;buena fe&quot;."/>
    <s v="Realizar auditoría  a la información de medición reportada por los operadores de los principales campos del país a la ANH durante el 2014.  (Acción condicionada a la prórroga de la delegación de la función de Fiscalización)"/>
    <s v="Realizar Auditoría  a la información de medición reportada por los operadores de los principales campos del país a la ANH durante el 2014. "/>
    <s v="Informe de auditoría"/>
    <n v="1"/>
    <d v="2015-01-01T00:00:00"/>
    <x v="8"/>
    <n v="52"/>
    <n v="0.3"/>
    <x v="3"/>
    <s v="Acción por cumplir fuera de plazos. El vicepresidente encargado suscribió compromiso de cumplimiento al 31/12/16. La Vicepresidencia de Operaciones, Regalías y Participaciones  realizó la estructuración y elaboración del Sondeo de Mercado y el ESET en 2015, pero no contrató la auditoría."/>
    <s v="VORP- Fiscalización y regalías"/>
    <x v="4"/>
  </r>
  <r>
    <s v="FILA_66"/>
    <s v="2 AVANCE ó SEGUIMIENTO DEL PLAN DE MEJORAMIENTO"/>
    <s v="3.4."/>
    <s v="Procedimientos de Conciliación no estándares ni holísticos. En Colombia existen los procesos de conciliación de datos, pero lo usan las operadoras para su trabajo interno y no es compartido con ANH ni es en manera alguna estandarizado. La trazabilidad de cualquier cambio en el proceso de conciliación se dificulta si cada operador tiene un esquema diferente. "/>
    <s v="Cada empresa tiene su propio sistema de conciliación de datos y no ha surgido la necesidad de tener un estándar en la materia. Cada unidad productora (campo) reporta a la ANH, pero no hay cruce de información entre unidades o con otras instancias como oleoductos o puertos. No hay redundancia en las mediciones ni puntos “virtuales” de medición."/>
    <s v="Utilizar el Informe Diario de Producción  como herramienta  estándar  para la Conciliación de datos de producción para los siguentes campos:   Rubiales, Quifa, Castilla, Chichimene, Moriche, Underiver, Girasol, La Cira Infantas (Acción condicionada a la prórroga de la delegación de la función de Fiscalización)"/>
    <s v="Utilizar el Informe Diario de Producción  como herramienta  estándar  para la Conciliación de datos de producción para los siguentes campos:   Rubiales, Quifa, Castilla, Chichimene, Moriche, Underiver, Girasol, La Cira Infantas."/>
    <s v="Archivo en Excel con la configuración actualizada  de los campos señalados para la consolidación de la producción diaria"/>
    <n v="1"/>
    <d v="2015-01-01T00:00:00"/>
    <x v="13"/>
    <n v="26"/>
    <n v="1"/>
    <x v="0"/>
    <s v="Acción que no fue objeto de verificación de cumplimiento por la Contraloría Delegada de Minas, por tratarse de actuación especial realizada por la Contraloría Delegada del Medio Ambiente y la Contraloría intersectorial. La Gerencia de fiscalización adelantó la configuración e implementación del IDP como herramienta estandar para la conciliación de datos de producción para 8 campos."/>
    <s v="VORP- Fiscalización y regalías"/>
    <x v="4"/>
  </r>
  <r>
    <s v="FILA_67"/>
    <s v="2 AVANCE ó SEGUIMIENTO DEL PLAN DE MEJORAMIENTO"/>
    <s v="4.2."/>
    <s v="Demoras en el empalme MinMinas y ANH. Han ocurrido demoras para asumir la función y esto redunda en falta de certeza sobre roles y el poder auditar el sistema correcta y completamente y una posible pérdida de know-how de los procesos."/>
    <s v="ANH no estaba preparada para asumir el rol de MinMinas aunque sí es cierto que se van a ampliar y mejorar los sistemas y su personal pero esto requiere tiempo."/>
    <s v="Contratar 20 profesionales adicionales a los 40 contratados a la fecha, para desarrollar la función de Fiscalización (Acción condicionada a la prórroga de la delegación de la función de Fiscalización)"/>
    <s v="Contratar 20 profesionales adicionales para consolidar el grupo de profesionales que apoya la gestión de la función de fiscalización."/>
    <s v="Contratos suscritos"/>
    <n v="20"/>
    <d v="2014-09-15T00:00:00"/>
    <x v="14"/>
    <n v="28"/>
    <n v="20"/>
    <x v="0"/>
    <s v="Acción que no fue objeto de verificación de cumplimiento por la Contraloría Delegada de Minas, por tratarse de actuación especial realizada por la Contraloría Delegada del Medio Ambiente y la Contraloría intersectorial."/>
    <s v="VORP- Fiscalización y regalías"/>
    <x v="4"/>
  </r>
  <r>
    <s v="FILA_68"/>
    <s v="2 AVANCE ó SEGUIMIENTO DEL PLAN DE MEJORAMIENTO"/>
    <s v="5.1."/>
    <s v="La información de producción y pago de regalías no es completamente pública. Tanto los datos de producción que llegan a ANH como el porcentaje de Regalías, la respectiva participación del ente o fondo, el precio base de liquidación específico y la tasa representativa deben ser de fácil consulta por la ciudadanía."/>
    <s v="La ANH no ha implementado una herramienta para acceso a los datos por parte del público en general."/>
    <s v="Registrar mensualmente en la Plataforma Integrada del Sistema General de Regalías la información a que refiere el artículo 6, numeral 2 del Acuerdo No. 0023 del 26 de junio de 2014 de la Comisión Rectora del Sistema General del Regalías"/>
    <s v="Registrar mensualmente en la Plataforma Integrada del Sistema General de Regalías la información requerida en el Acuerdo en cita. "/>
    <s v="Reporte de cumplimiento de cargue mensual de información en el sistema en web"/>
    <n v="1"/>
    <d v="2014-09-15T00:00:00"/>
    <x v="10"/>
    <n v="15"/>
    <n v="1"/>
    <x v="0"/>
    <s v="En la Plataforma Integrada del SGR se carga el recaudo efectivo (Artículo 6 del Acuerdo 0023 de 2014 de la Comisión Rectora, Subnumeral 2.1, Numeral 2): a) ubicación por depto y mpio del recurso generador de la regalía; b) volúmenes de producción asociados al recaudo; y, c) recaudo efectivo de las regalías adelantado en el período  y valor tansferido por este concepto al SGR."/>
    <s v="VORP- Fiscalización y regalías"/>
    <x v="4"/>
  </r>
  <r>
    <s v="FILA_69"/>
    <s v="2 AVANCE ó SEGUIMIENTO DEL PLAN DE MEJORAMIENTO"/>
    <s v="5.2."/>
    <s v="No hay interfaz integradora de los datos. La CGR no encontró que se publiquen los precios base de liquidación junto con sus memorias de cálculo. Adicionalmente, los reportes públicos que si se publican están en formatos PDF, considerados no amigables pues no permiten ser trabajados en hojas de cálculo."/>
    <s v="Uso de sistemas no integrados o que no se comunican entre sí. Por lo menos no lo hacen a nivel público. Sin esa secuencia lógica de datos no es posible replicar un proceso de liquidación y pago de regalías a partir de información como producción y precio base de regalías."/>
    <s v="Registrar mensualmente en la Plataforma Integrada del Sistema General de Regalías la información a que refiere el artículo 6, numeral 2 del Acuerdo No. 0023 del 26 de junio de 2014 de la Comisión Rectora del Sistema General del Regalías"/>
    <s v="Registrar mensualmente en la Plataforma Integrada del Sistema General de Regalías la información requerida en el Acuerdo en cita. "/>
    <s v="Reporte de cumplimiento de cargue mensual de información en el sistema en web"/>
    <n v="1"/>
    <d v="2014-09-15T00:00:00"/>
    <x v="10"/>
    <n v="15"/>
    <n v="1"/>
    <x v="0"/>
    <s v="En la Plataforma Integrada del SGR se carga el recaudo efectivo (Artículo 6 del Acuerdo 0023 de 2014 de la Comisión Rectora, Subnumeral 2.1, Numeral 2): a) ubicación por depto y mpio del recurso generador de la regalía; b) volúmenes de producción asociados al recaudo; y, c) recaudo efectivo de las regalías adelantado en el período  y valor tansferido por este concepto al SGR."/>
    <s v="VORP- Fiscalización y regalías"/>
    <x v="4"/>
  </r>
  <r>
    <s v="FILA_70"/>
    <s v="2 AVANCE ó SEGUIMIENTO DEL PLAN DE MEJORAMIENTO"/>
    <s v="H2D2"/>
    <s v="Definición y oferta de bloques exploratorios para YHNC por parte de la ANH en la Ronda 2014 sin haberse subsanado deficiencias en el marco regulatorio ambiental. La ANH en la definición de bloques para la explotación y su posterior oferta debió acatar lo establecido en el Acuerdo No. 3 de 2014, artículos 46. Acreditación de capacidad medioambiental, y 54. Condiciones ambientales."/>
    <s v="La Ronda se realizó sin que existiesen previamente los términos de referencia ambiental específicos para la fase de explotación. La CGR advirtió los riesgos de orden legal y ambiental sin que se prestara la debida atención. Falta de coordinación entre ANH y ANLA.  Criterio: Decreto 1760 de 2003, Acuerdo 3/2014 (arts. 46 y 54), Ley 489 de 1998 (arts. 3 a 6), Ley 99 de 1993, art. 1 num. 6"/>
    <s v="Promover y facilitar la concertación con la Autoridad Ambiental para aportar en el análisis de  la reglamentación ambiental requerida para la explotación de YHNC."/>
    <s v="Remitir oficio al Ministerio de Medio Ambiente y Desarrollo Sostenible, solicitando realizar mesa de trabajo para análisis de requerimientos para la reglamentación"/>
    <s v="Oficio "/>
    <n v="1"/>
    <d v="2014-12-15T00:00:00"/>
    <x v="15"/>
    <n v="7"/>
    <n v="1"/>
    <x v="0"/>
    <s v="Acción que no fue objeto de verificación de cumplimiento por la Contraloría Delegada de Minas, por tratarse de actuación especial realizada por la Contraloría Delegada del Medio Ambiente._x000a_La mesa de trabajo se efectuó el 22/01/2015 para analizar el documento &quot;Términos de referencia para la elaboración del estudio de impacto ambiental - Proyectos de explotación de hidrocarburos&quot;"/>
    <s v="VCH (GCYMA) - OAJ"/>
    <x v="5"/>
  </r>
  <r>
    <s v="FILA_71"/>
    <s v="2 AVANCE ó SEGUIMIENTO DEL PLAN DE MEJORAMIENTO"/>
    <s v="H2D2"/>
    <s v="Definición y oferta de bloques exploratorios para YHNC por parte de la ANH en la Ronda 2014 sin haberse subsanado deficiencias en el marco regulatorio ambiental. La ANH en la definición de bloques para la explotación y su posterior oferta debió acatar lo establecido en el Acuerdo No. 3 de 2014, artículos 46. Acreditación de capacidad medioambiental, y 54. Condiciones ambientales."/>
    <s v="La Ronda se realizó sin que existiesen previamente los términos de referencia ambiental específicos para la fase de explotación. La CGR advirtió los riesgos de orden legal y ambiental sin que se prestara la debida atención. Falta de coordinación entre ANH y ANLA.  Criterio: Decreto 1760 de 2003, Acuerdo 3/2014 (arts. 46 y 54), Ley 489 de 1998 (arts. 3 a 6), Ley 99 de 1993, art. 1 num. 6"/>
    <s v="Promover y facilitar la concertación con la Autoridad Ambiental para aportar en el análisis de  la reglamentación ambiental requerida para la explotación de YHNC."/>
    <s v="Realizar mesa de trabajo con el Ministerio de Medio Ambiente y Desarrollo Sostenible"/>
    <s v="Acta de reunión"/>
    <n v="1"/>
    <d v="2014-12-15T00:00:00"/>
    <x v="16"/>
    <n v="15"/>
    <n v="1"/>
    <x v="0"/>
    <s v="Acción que no fue objeto de verificación de cumplimiento por la Contraloría Delegada de Minas, por tratarse de actuación especial realizada por la Contraloría Delegada del Medio Ambiente._x000a_La mesa de trabajo se efectuó el 22/01/2015 para analizar el documento &quot;Términos de referencia para la elaboración del estudio de impacto ambiental - Proyectos de explotación de hidrocarburos&quot;"/>
    <s v="VCH (GCYMA) - OAJ"/>
    <x v="5"/>
  </r>
  <r>
    <s v="FILA_72"/>
    <s v="2 AVANCE ó SEGUIMIENTO DEL PLAN DE MEJORAMIENTO"/>
    <s v="H03"/>
    <s v="Cantidades de núcleo no ejecutadas y pagadas: Se presentaron diferencias en longitudes contenidos en algunos pozos y lo cobrado en su nombre por parte del contratista. Doble facturación: Las cantidades ejecutadas correspondientes a varios pozos fueron cobradas en más de una oportunidad y la entidad pagó las mismas sin que se detectara la inconsistencia por ninguna de las instancias. "/>
    <s v="Deficiencias en el ejercicio de la supervisión y en los controles aplicados durante la ejecución contractual."/>
    <s v="Gestionar las acciones que corresponda según las recomendaciones a que haya lugar a partir del informe de auditoría externa"/>
    <s v="Formular plan de acción según recomedaciones del informe de audtoría"/>
    <s v="Documento con Plan de acción "/>
    <n v="1"/>
    <d v="2015-07-01T00:00:00"/>
    <x v="8"/>
    <n v="26"/>
    <n v="1"/>
    <x v="0"/>
    <s v="Acción cumplida. La Oficina Asesora jurídica suscribió plan de acción para la ejecución de las recomendaciones de la auditoría externa para la verificación de la calidad técnica del producto recibido en el contrato 208 de 2013 contrato no. 279 de 2015."/>
    <s v="OAJ-VT"/>
    <x v="6"/>
  </r>
  <r>
    <s v="FILA_73"/>
    <s v="2 AVANCE ó SEGUIMIENTO DEL PLAN DE MEJORAMIENTO"/>
    <s v="H07"/>
    <s v="Incumplimiento de la ley de archivo. No aparecen informes de actividades que soporten la ejecución del objeto contractual, razón por la cual se violan los principios generales de la Ley 594 de 2000, por medio de la cual se dicta la Ley General de Archivos, en cuanto no reposan los documentos generados en desarrollo del contrato 184 de 2013."/>
    <s v="No reposan en los expedientes contractuales los documentos generados en el desarrollo del Contrato."/>
    <s v="Generar registro de control de documentos en los expedientes contractuales de 2015 para seguimiento mensual"/>
    <s v="Elaborar registro de recepción de documentos por contrato"/>
    <s v="Archivo en excel "/>
    <n v="10"/>
    <d v="2015-02-01T00:00:00"/>
    <x v="8"/>
    <n v="48"/>
    <n v="10"/>
    <x v="0"/>
    <s v="Acción cumplida. La Vicepresidencia Administrativa y Financiera generó registro de control acumulado del semestre."/>
    <s v="VAF (GESTIÓN DOCUMENTAL)"/>
    <x v="6"/>
  </r>
  <r>
    <s v="FILA_74"/>
    <s v="2 AVANCE ó SEGUIMIENTO DEL PLAN DE MEJORAMIENTO"/>
    <s v="H07"/>
    <s v="Incumplimiento de la ley de archivo. No aparecen informes de actividades que soporten la ejecución del objeto contractual, razón por la cual se violan los principios generales de la Ley 594 de 2000, por medio de la cual se dicta la Ley General de Archivos, en cuanto no reposan los documentos generados en desarrollo del contrato 184 de 2013."/>
    <s v="No reposan en los expedientes contractuales los documentos generados en el desarrollo del Contrato."/>
    <s v="Generar registro de control de documentos en los expedientes contractuales de 2015 para seguimiento mensual"/>
    <s v="Elaborar informe de seguimiento de estado de los expedientes contractuales"/>
    <s v="Informe de seguimiento"/>
    <n v="10"/>
    <d v="2015-02-01T00:00:00"/>
    <x v="8"/>
    <n v="48"/>
    <n v="10"/>
    <x v="0"/>
    <s v="Acción cumplida. La Vicepresidencia Administrativa y Financiera generó registro acumulado de seguimiento de estado de los expedientes contractuales, a patir del reporte de la Oficina jurídica ."/>
    <s v="VAF (GESTIÓN DOCUMENTAL)"/>
    <x v="6"/>
  </r>
  <r>
    <s v="FILA_75"/>
    <s v="2 AVANCE ó SEGUIMIENTO DEL PLAN DE MEJORAMIENTO"/>
    <s v="H12"/>
    <s v="Doble pago Contratos 096 de 2013 y 172 de 2014. Sin que aparezca evidencia de labores de Interventoría que correspondan a la fase 4 en el Contrato 96 de 2013, la fase se canceló sin evidencia que permita suponer que el objeto contractual haya sido modificado, en el informe final de supervisión y en el acta de liquidación se hace referencia al objeto contractual incluyendo la fase 4."/>
    <s v="El informe de CGR no las indica explícitamente._x000a_Deficiencias en la verificación de referentes de procesos contractuales previos similares y errores en el registro de la ejecución contractual."/>
    <s v="Conformar el comité para la estructuración, seguimiento y actualización del Plan Anual de Adquisiciones para evaluar modificaciones y hacer seguimiento al plan de adquisiciones de la ANH."/>
    <s v="Expedir resolución de conformación del Comité para la estructuración, seguimiento y actualización del Plan Anual de Adquisiones"/>
    <s v="Resolución"/>
    <n v="1"/>
    <d v="2014-12-15T00:00:00"/>
    <x v="15"/>
    <n v="7"/>
    <n v="1"/>
    <x v="0"/>
    <s v="Acción cumplida, según verificación de la Oficina de Control Interno. Se mantiene en reporte a la CGR  por cuanto producto de la verificación de cumplimiento de la Contraloría Delegada de Minas, la actualización del Manual de contratación aún no garantiza un adecuado sondeo de mercado ni planeación de la contratación, según lo analizado en el periodo evaluado."/>
    <s v="OAJ"/>
    <x v="6"/>
  </r>
  <r>
    <s v="FILA_76"/>
    <s v="2 AVANCE ó SEGUIMIENTO DEL PLAN DE MEJORAMIENTO"/>
    <s v="2014-H-01"/>
    <s v="Los estados contables emitidos por la ANH no cumplen totalmente con el principio de revelación. Las notas a los estados presentan deficiencias en: Propiedad Planta y Equipo, no revela metodologías aplicadas para la actualización de los bienes, el efecto generado y la fecha de los avalúos; y Procesos judiciales(…) sobre cuentas bancarias, no se desagrega el estado de cada proceso."/>
    <s v="Deficiencias en la aplicabilidad de la normatividad de contabilidad pública y debilidades de control interno contable relativas a presentación de informes, lo que resta utilidad a la información contable para efectos de análisis por usuarios de la información contable pública."/>
    <s v="Actualizar el contenido de las Notas a los Estados Financieros en las cuentas: Propiedad, Planta y Equipo y Procesos Judiciales"/>
    <s v="Actualizar el contenido de las Notas a los Estados Financieros en las cuentas: Propiedad, Planta y Equipo y Procesos Judiciales"/>
    <s v="Notas a los estados financieros actualizadas para la vigencia 2015"/>
    <n v="1"/>
    <d v="2016-01-01T00:00:00"/>
    <x v="17"/>
    <n v="8"/>
    <n v="1"/>
    <x v="0"/>
    <s v="Acción cumplida. La Vicepresidencia Administrativa y Financiera generó los estados financieros ajustando los contenidos relacionados con Propiedad, Planta y Equipo y Procesos Judiciales"/>
    <s v="VAF (GAF)"/>
    <x v="7"/>
  </r>
  <r>
    <s v="FILA_77"/>
    <s v="2 AVANCE ó SEGUIMIENTO DEL PLAN DE MEJORAMIENTO"/>
    <s v="2014-H-02"/>
    <s v="En la contabilización realizada respecto al pago de la CNSC, se evidencia que la causación de la obligación se efectuó el día 30 de diciembre de 2014 por valor de $1.912 millones, el cual se registró en el gasto, generando subestimación del activo y sobrestimación de gasto, subestimación de la utilidad y por efecto neto subestimación del patrimonio, en la suma establecida."/>
    <s v="Deficiencias de control interno contable relativas a la aplicación del Plan General de la Contabilidad Pública en el reconocimiento de las transacciones, lo cual afecta la razonabilidad de los estados contables."/>
    <s v="Ajustar el registro contable de 2014 para revelar el hecho económico real de esta transacción con la CNSC, revisando las cuentas recíprocas"/>
    <s v="Ajustar el registro contable de 2014 para revelar el hecho económico real de esta transacción con la CNSC, revisando las cuentas recíprocas"/>
    <s v="Comprobante contable de ajuste"/>
    <n v="1"/>
    <d v="2015-12-21T00:00:00"/>
    <x v="17"/>
    <n v="10"/>
    <n v="1"/>
    <x v="0"/>
    <s v="Acción cumplida. La Vicepresidencia Administrativa y Financiera generó el comprobante contable de ajuste"/>
    <s v="VAF (GAF)"/>
    <x v="7"/>
  </r>
  <r>
    <s v="FILA_78"/>
    <s v="2 AVANCE ó SEGUIMIENTO DEL PLAN DE MEJORAMIENTO"/>
    <s v="2014-H-03"/>
    <s v="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
    <s v="Debilidad en la verificación y control oportuno para la expedición de los estados de cuenta de Derechos Económicos, con el objeto de realizar la causación y cancelación de la cartera de manera eficaz y oportuna, lo cual genera incertidumbres que pueden afectar la razonabilidad de los estados contables."/>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x v="18"/>
    <n v="22"/>
    <n v="1.42"/>
    <x v="4"/>
    <s v="Acción por cumplir fuera de plazos. La VORP y la VAF se encuentran a la espera de la aprobación del Acuerdo de Consejo Directivo, por el cual se unifican los criterios de liquidación, causación y cobro de los D.E., causación y cobro de los D.E..  El 30 de abril cerró la etapa para retroalimentación de los operadores. la VORP suscribió compromiso de cumplimiento para el 31/12/2016"/>
    <s v="VORP (GR)"/>
    <x v="7"/>
  </r>
  <r>
    <s v="FILA_79"/>
    <s v="2 AVANCE ó SEGUIMIENTO DEL PLAN DE MEJORAMIENTO"/>
    <s v="2014-H-03"/>
    <s v="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
    <s v="Debilidad en la verificación y control oportuno para la expedición de los estados de cuenta de Derechos Económicos_x000a_Registro tardío de ingresos y en la aplicación del pago"/>
    <s v="Mejorar los mecanismos de liquidación y recaudo de los derechos económicos por uso del subsuelo, porcentaje de participación y precios altos"/>
    <s v="Emitir actas de devolución de áreas para liquidación de derechos económicos"/>
    <s v="Actas de devolución de áreas"/>
    <n v="32"/>
    <d v="2016-01-01T00:00:00"/>
    <x v="19"/>
    <n v="26"/>
    <n v="32"/>
    <x v="0"/>
    <s v="Acción cumplida. Con corte a marzo de 2016 fueron suscritas 32 actas de devolución de áreas."/>
    <s v="VCH (GSCE)"/>
    <x v="7"/>
  </r>
  <r>
    <s v="FILA_80"/>
    <s v="2 AVANCE ó SEGUIMIENTO DEL PLAN DE MEJORAMIENTO"/>
    <s v="2014-H-03"/>
    <s v="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
    <s v="Debilidad en la verificación y control oportuno para la expedición de los estados de cuenta de Derechos Económicos, con el objeto de realizar la causación y cancelación de la cartera de manera eficaz y oportuna, lo cual genera incertidumbres que pueden afectar la razonabilidad de los estados contables."/>
    <s v="Mejorar los mecanismos de liquidación y recaudo de los derechos económicos "/>
    <s v="Establecer procedimiento para la identificación del concepto y contrato de las consignaciones realizadas por los Operadores"/>
    <s v="Procedimiento aprobado en SIGECO"/>
    <n v="1"/>
    <d v="2016-01-01T00:00:00"/>
    <x v="20"/>
    <n v="13"/>
    <n v="1"/>
    <x v="0"/>
    <s v="Acción cumplida.  El procedimiento fue adoptado en SIGECO el 03/06/2016."/>
    <s v="VAF (GAF)"/>
    <x v="7"/>
  </r>
  <r>
    <s v="FILA_81"/>
    <s v="2 AVANCE ó SEGUIMIENTO DEL PLAN DE MEJORAMIENTO"/>
    <s v="2014-H-04"/>
    <s v="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
    <s v="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
    <s v="Establecer acuerdo de niveles de servicio con el outsourcing BDO para reportar por parte de la ANH periódicamente los errores detectados en los registros presupuestales."/>
    <s v="Estandarizar formato de reporte de inconsistencias o errores de registros presupuestales"/>
    <s v="Formato normalizado de reporte"/>
    <n v="1"/>
    <d v="2016-01-01T00:00:00"/>
    <x v="21"/>
    <n v="4"/>
    <n v="1"/>
    <x v="0"/>
    <s v="Acción cumplida. El Líder del Proceso de Gestión Financiera, estandarizó el formato de reporte de inconsistencias en la expedición de Registros Presupuestales RP (ANH.GFI-FR-03) dentro del Sistema Integral de Gestión y Control- SIGECO._x000a_El formato se encuentra diseñado y fue reportado el 27/01/2016 a Planeación y fue actualizado en SIGECO el 15/02/201"/>
    <s v="VAF (GAF)"/>
    <x v="7"/>
  </r>
  <r>
    <s v="FILA_82"/>
    <s v="2 AVANCE ó SEGUIMIENTO DEL PLAN DE MEJORAMIENTO"/>
    <s v="2014-H-04"/>
    <s v="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
    <s v="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
    <s v="Establecer acuerdo de niveles de servicio con el outsourcing BDO para reportar por parte de la ANH periódicamente los errores detectados en los registros presupuestales."/>
    <s v="Reportar periódicamente al outsourcing financiero las inconsistencias o errores detectados por la ANH en los registros presupuestales"/>
    <s v="Reporte mensual de estadísticas de inconsistencias"/>
    <n v="5"/>
    <d v="2016-01-01T00:00:00"/>
    <x v="19"/>
    <n v="26"/>
    <n v="5"/>
    <x v="0"/>
    <s v="Acción cumplida. Se envió soporte de correo de inconsistencias reportadas en correos de febrero y marzo."/>
    <s v="VAF (GAF)"/>
    <x v="7"/>
  </r>
  <r>
    <s v="FILA_83"/>
    <s v="2 AVANCE ó SEGUIMIENTO DEL PLAN DE MEJORAMIENTO"/>
    <s v="2014-H-04"/>
    <s v="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
    <s v="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
    <s v="Realizar seguimiento periódico al saldo de las reservas por parte de la Vicepresidencia Administrativa y Financiera"/>
    <s v="Realizar seguimiento periódico al saldo de las reservas por parte de la Vicepresidencia Administrativa y Financiera"/>
    <s v="Soporte de correos electrónicos enviados a supervisores "/>
    <n v="6"/>
    <d v="2016-01-01T00:00:00"/>
    <x v="19"/>
    <n v="26"/>
    <n v="6"/>
    <x v="0"/>
    <s v="Acción cumplida.  En febrero 8, febrero 25 y marzo 3 de 2016 la VAF envió correo a los supervisores seguimiento a la ejecución de reservas y se solicita la liberación de las mismas. _x000a_El 17 de febrero de 2016 se envío memorando con instrucciones sobre el tema de las Cuentas por Pagar y las Reservas. _x000a_La VAF tramitó tres actas de liberación de reservas durante el mes de febrero."/>
    <s v="VAF (GAF)"/>
    <x v="7"/>
  </r>
  <r>
    <s v="FILA_84"/>
    <s v="2 AVANCE ó SEGUIMIENTO DEL PLAN DE MEJORAMIENTO"/>
    <s v="2014-H-05"/>
    <s v="En la información rendida en el SIRECI por la ANH para la vigencia 2014 se observa que la entidad solamente reportó estados contables básicos, sin las notas a éstos._x000a_"/>
    <s v="Posibles debilidades de control interno relativas a la presentación de informes, lo que resta utilidad a la información contable para efectos de análisis por los usuarios de esta información."/>
    <s v="Elaborar lista de chequeo para validación de información reportada por las dependencias de la ANH para cargue en SIRECI"/>
    <s v="Elaborar lista de chequeo para validación de información reportada por las dependencias de la ANH para cargue en SIRECI"/>
    <s v="Lista de chequeo"/>
    <n v="1"/>
    <d v="2016-01-01T00:00:00"/>
    <x v="21"/>
    <n v="4"/>
    <n v="1"/>
    <x v="0"/>
    <s v="Acción cumplida. La funcionaria de la OCI responsable del cargue de información en el aplicativo SIRECI diseñó el instrumento de verificación a aplicar"/>
    <s v="OCI"/>
    <x v="7"/>
  </r>
  <r>
    <s v="FILA_85"/>
    <s v="2 AVANCE ó SEGUIMIENTO DEL PLAN DE MEJORAMIENTO"/>
    <s v="2014-H-06"/>
    <s v="Cotejado el formulario de OPERAClONES RECÍPROCAS reportado por la ANH en CHIP a diciembre de 2014, frente a algunas de sus entidades contables públicas recíprocas, de acuerdo con las reglas de eliminación o tablas correlativas se observa que no coinciden las cifras reportadas por una y otra (Anexo 2 del informe)"/>
    <s v="Deficiencias de control interno contable al no evidenciarse documentalmente toda la gestión efectuada por parte de la ANH para lograr la correspondencia en los saldos, y para tener claridad sobre la consistencia de las cifras de sus recíprocas, lo que posibilita el riesgo de que se afecte la razonabilidad de los estados contables consolidados por la CGN."/>
    <s v="Enviar oficios de saldos a las entidades con operaciones recíprocas en 2015, indicando la forma como la ANH registró los hechos económicos."/>
    <s v="Enviar oficios de saldos a las entidades con operaciones recíprocas en 2015, indicando la forma como la ANH registró los hechos económicos."/>
    <s v="Oficios"/>
    <n v="5"/>
    <d v="2016-01-01T00:00:00"/>
    <x v="21"/>
    <n v="4"/>
    <n v="5"/>
    <x v="0"/>
    <s v="Acción cumplida. La Vicepresidencia Administrativa y Financiera remitió ocho (8) oficios a entidades con las que se registró saldo de operaciones recíprocas._x000a_Fueron enviados los oficios con ID 6701, 6703, 6691, 6696, 6680"/>
    <s v="VAF (GAF)"/>
    <x v="7"/>
  </r>
  <r>
    <s v="FILA_86"/>
    <s v="2 AVANCE ó SEGUIMIENTO DEL PLAN DE MEJORAMIENTO"/>
    <s v="2014-H-07"/>
    <s v="En la cuenta del Pasivo “Recaudos a Favor de Terceros” persisten subcuentas auxiliares en donde se registran valores por concepto de regalías por distribuir, así como los rendimientos financieros generados por las mismas y el margen de comercialización a favor de municipios sin identificar por valor conjunto de $396.321 millones. "/>
    <s v="Falta de efectividad en las acciones que adelanta la entidad ante las entidades competentes para definir los derechos en áreas limítrofes de entes territoriales, para hacer efectivos los giros a los beneficiarios."/>
    <s v="Enviar comunicaciones al Congreso de la República solicitando definir el diferendo limitrofe para los municipios catalogados como &quot;sin identificar&quot;"/>
    <s v="Enviar comunicaciones al Congreso de la República solicitando definir el diferendo limitrofe para los municipios catalogados como &quot;sin identificar&quot;"/>
    <s v="Oficio"/>
    <n v="1"/>
    <d v="2016-01-01T00:00:00"/>
    <x v="19"/>
    <n v="26"/>
    <n v="1"/>
    <x v="0"/>
    <s v="Acción cumplida. La Vicepresidencia de Operaciones, Regalías y Participaciones remitió tres (3) oficiios a Cámara de representantes, senado y Asamblea Departamental de casanare reiterando las solicitudes de definición de límites territoriales."/>
    <s v="VORP (GR)"/>
    <x v="7"/>
  </r>
  <r>
    <s v="FILA_87"/>
    <s v="2 AVANCE ó SEGUIMIENTO DEL PLAN DE MEJORAMIENTO"/>
    <s v="2014-H-07"/>
    <s v="En la cuenta del Pasivo “Recaudos a Favor de Terceros” persisten subcuentas auxiliares en donde se registran valores por concepto de regalías por distribuir, así como los rendimientos financieros generados por las mismas y el margen de comercialización a favor de municipios sin identificar por valor conjunto de $396.321 millones. "/>
    <s v="Falta de efectividad en las acciones que adelanta la entidad ante las entidades competentes para definir los derechos en áreas limítrofes de entes territoriales, para hacer efectivos los giros a los beneficiarios."/>
    <s v="Enviar oficios a las entidades territoriales involucradas para motivar que se acojan a lo determinado en el Art. 153 de la Ley 1530 de 2012 respecto de la formulación de proyectos en conjunto para poder utilizar los recursos pendientes de distribuir."/>
    <s v="Enviar oficios a las entidades territoriales involucradas para motivar que se acojan a lo determinado en el Art. 153 de la Ley 1530 de 2012 respecto de la formulación de proyectos en conjunto para poder utilizar los recursos pendientes de distribuir."/>
    <s v="Oficios a Entidades Territoriales"/>
    <n v="1"/>
    <d v="2016-01-01T00:00:00"/>
    <x v="19"/>
    <n v="26"/>
    <n v="1"/>
    <x v="0"/>
    <s v="Acción cumplida. Se enviaron comunicaciones y correos citando a reuniones y posteriormente al Instituto Geográfico Agustín Codazzi con radicados ANH Id:7915 y Id:15229 solicitando su pronunciamiento respecto a las respuestas enviadas por las comisiones del Congreso."/>
    <s v="VORP (GR)"/>
    <x v="7"/>
  </r>
  <r>
    <s v="FILA_88"/>
    <s v="2 AVANCE ó SEGUIMIENTO DEL PLAN DE MEJORAMIENTO"/>
    <s v="2014-H-08"/>
    <s v="Convenios Interadministrativos 283, 287,288, 290. Como se encuentran pactados los desembolsos a realizarse a cada una de las entidades con las cuales se suscribieron dichos convenios, no se evidencia la existencia de recursos con los que la ANH pagará a FONADE la cuota de gerencia pactada en la cláusula séptima del Contrato interadministrativo No 289 de 2014, por valor de $1.786.069.844"/>
    <s v="Deficiencias de control interno en los procesos precontractuales y presupuestales, las cuales generan la suscripción de compromisos sin tener el debido respaldo presupuestal y la posible incursión por parte de la entidad en procesos judiciales por incumplimiento."/>
    <s v="Modificar los convenios 287 y 290 de 2014, para ajustar el valor de la cuota de gerencia, el Contrato Interadministrativo 289 de 2014 en la forma de pago."/>
    <s v="Modificar los convenios 287 y 290 de 2014, para ajustar el valor de la cuota de gerencia, el Contrato Interadministrativo 289 de 2014 en la forma de pago."/>
    <s v="Otro Si Convenios y Contrato Interadministraitvo"/>
    <n v="3"/>
    <d v="2015-10-01T00:00:00"/>
    <x v="8"/>
    <n v="13"/>
    <n v="3"/>
    <x v="0"/>
    <s v="Acción cumplida. Cuando se hizo la negociación con FONADE del nuevo convenio 289 en 2014, la cuota de gerencia quedó establecida en 9.86%, afectando el valor de las cuotas de gerencia en los convenios 290 ANH-ANLA y 287 ANH-PNN que tenían 7%, ajustándo cuota de gerencia y distribución de recursos. Convenio 290  Otrosí  1 del 22/10/2015 y convenio 287 Otrosí  1 del 27 /10/ 2015."/>
    <s v="VCH (GCYMA)"/>
    <x v="7"/>
  </r>
  <r>
    <s v="FILA_89"/>
    <s v="2 AVANCE ó SEGUIMIENTO DEL PLAN DE MEJORAMIENTO"/>
    <s v="2014-H-08"/>
    <s v="Se observó que el acta de inicio del contrato interadministrativo 289 de 2014 suscrito con FONADE, fue firmada el día 26 de diciembre de 2014, es decir con anterioridad al registro presupuestal del convenio interadministrativo 287 de 2014, registro N° 126714 de fecha 30 de diciembre de 2014."/>
    <s v="Deficiencias de control interno en los procesos precontractuales y presupuestales, las cuales generan la suscripción de compromisos sin tener el debido respaldo presupuestal y la posible incursión por parte de la entidad en procesos judiciales por incumplimiento."/>
    <s v="Capacitar a los supervisores en el manejo y gestión de aspectos presupuestale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Talento Humano entregó un listado de asistencia de 45 personas a la capacitación de supevisores en el primer trimestre de 2016."/>
    <s v="VAF (TH)"/>
    <x v="7"/>
  </r>
  <r>
    <s v="FILA_90"/>
    <s v="2 AVANCE ó SEGUIMIENTO DEL PLAN DE MEJORAMIENTO"/>
    <s v="2014-H-09"/>
    <s v="Afectación de excedentes financieros por el no registro de ingresos en la misma vigencia. En noviembre de 2014 se consignaron $53.361,6 mill. por derechos económicos y se causaron en 2015. En agosto de 2015 existía un saldo por imputar de ingresos presupuestales 2014 de $87.457,1 mill. El porcentaje de participación del Contrato CP-9 de años anteriores a 2014 no fue recaudado antes."/>
    <s v="Para el caso del porcentaje de participación, se explica porque la ANH no contaba con un procedimiento específico que indicara la forma de liquidación y recaudo del mismo."/>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x v="18"/>
    <n v="22"/>
    <n v="1.4"/>
    <x v="5"/>
    <s v="Acción por cumplir fuera de plazos. Con radicado 20156240195002 la VORP envió a la VAF el procedimiento. La VORP se encuentra a la espera de la aprobación del Acuerdo de Consejo Directivo, por el cual se unifican los criterios de liquidación, causación y cobro de los D.E.._x000a_La VORP suscribió compromiso de cumplimeinto para el 31/12/2016."/>
    <s v="VORP (GR)"/>
    <x v="7"/>
  </r>
  <r>
    <s v="FILA_91"/>
    <s v="2 AVANCE ó SEGUIMIENTO DEL PLAN DE MEJORAMIENTO"/>
    <s v="2014-H-10"/>
    <s v="El registro contable por porcentaje de participación correspondiente a 2010, 2011, 2012 y 2013 del Contrato CPO-9, de $52.560,1 millones, evidencia un error de clasificación en los ingresos de vigencias anteriores, lo cual genera subestimación en la cuenta 4815 Ajuste de Ejercicios Anteriores, subcuenta 481554 Ingresos fiscales y sobrestimación en la cuenta 4110 No Tributarios"/>
    <s v="Deficiencias en el control interno contable para la aplicación de los procedimientos establecidos en el Régimen Contabilidad Pública y falta de gestión en el flujo oportuno de información por parte de las diferentes áreas de la entidad que sirve como insumo para la contabilidad"/>
    <s v="Actualizar el manual de contabilidad de la ANH en el procedimiento de registro de ingresos por derechos económicos de vigencias anteriores"/>
    <s v="Actualizar el manual de contabilidad de la ANH en el procedimiento de registro de ingresos por derechos económicos de vigencias anteriores"/>
    <s v="Manual actualizado y adoptado en SIGECO"/>
    <n v="1"/>
    <d v="2016-01-01T00:00:00"/>
    <x v="19"/>
    <n v="26"/>
    <n v="1"/>
    <x v="0"/>
    <s v="Acción cumplida. En SIGECO se registra la versión 2 del Manual de contabilidad, publicado el 19/04/2016."/>
    <s v="VAF (GAF) - VORP (GR)"/>
    <x v="7"/>
  </r>
  <r>
    <s v="FILA_92"/>
    <s v="2 AVANCE ó SEGUIMIENTO DEL PLAN DE MEJORAMIENTO"/>
    <s v="2014-H-10"/>
    <s v="Por porcentaje de participación del CP-9 para la vigencia 2014 se observa una subestimación en el ingreso, cuenta 4110, subcuenta 411059 y una sobrestimación en el pasivo, cuenta 2905, subcuenta 29580, lo cual refleja una subestimación en la utilidad del ejercicio y por efecto neto subestimación del patrimonio, en la suma de $53.361,6."/>
    <s v="Deficiencias en el control interno contable para la aplicación de los procedimientos establecidos en el Régimen Contabilidad Pública y falta de gestión en el flujo oportuno de información por parte de las diferentes áreas de la entidad que sirve como insumo para la contabilidad"/>
    <s v="Actualizar el manual de contabilidad de la ANH en el procedimiento de registro de ingresos por derechos económicos de vigencias anteriores"/>
    <s v="Actualizar el manual de contabilidad de la ANH en el procedimiento de registro de ingresos por derechos económicos de vigencias anteriores"/>
    <s v="Manual actualizado y adoptado en SIGECO"/>
    <n v="1"/>
    <d v="2016-01-01T00:00:00"/>
    <x v="19"/>
    <n v="26"/>
    <n v="1"/>
    <x v="0"/>
    <s v="Acción cumplida. En SIGECO se registra la versión 2 del Manual de contabilidad, publicado el 19/04/2016."/>
    <s v="VAF (GAF) - VORP (GR)"/>
    <x v="7"/>
  </r>
  <r>
    <s v="FILA_93"/>
    <s v="2 AVANCE ó SEGUIMIENTO DEL PLAN DE MEJORAMIENTO"/>
    <s v="2014-H-11"/>
    <s v="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
    <s v="Entre las causas la CGR identifica que no se tiene establecido número máximo de folios por unidad de conservación, falta de control documental para etapas contractual y postcontractual, y en general no se aplican las normas de archivo."/>
    <s v="Implementar flujo de trabajo de gestión contractual en el nuevo sistema gestión electrónica documental (ControlDoc) para garantizar la trazabilidad de los expedientes contractuales virtuales"/>
    <s v="Implementar flujo de trabajo de gestión contractual en el nuevo sistema gestión electrónica documental (ControlDoc) para garantizar la trazabilidad de los expedientes contractuales virtuales"/>
    <s v="Soporte del flujo de trabajo parametrizado en el aplicativo"/>
    <n v="1"/>
    <d v="2016-01-01T00:00:00"/>
    <x v="20"/>
    <n v="13"/>
    <n v="1"/>
    <x v="0"/>
    <s v="Acción cumplida. VAF creó las tipologías documentales, conforme al nuevo proceso de gestión contractual, lo cual se encuentra en ControlDoc en producción, al igual que los formatos. El flujo de trabajo está en proceso de validación conforme al nuevo procedimiento establecido."/>
    <s v="VAF (GESTIÓN DOCUMENTAL)"/>
    <x v="7"/>
  </r>
  <r>
    <s v="FILA_94"/>
    <s v="2 AVANCE ó SEGUIMIENTO DEL PLAN DE MEJORAMIENTO"/>
    <s v="2014-H-11"/>
    <s v="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
    <s v="Entre las causas la CGR identifica que no se tiene establecido número máximo de folios por unidad de conservación, falta de control documental para etapas contractual y postcontractual, y en general no se aplican las normas de archivo."/>
    <s v="Organización física de la serie documental de contratos misionales "/>
    <s v="Organización física de la serie documental de contratos misionales "/>
    <s v="Formato Único de Inventario Documental de Archivo (misional)"/>
    <n v="1"/>
    <d v="2016-01-01T00:00:00"/>
    <x v="19"/>
    <n v="26"/>
    <n v="1"/>
    <x v="0"/>
    <s v="Acción cumplida. La VAF envía archivo en excel con soporte del inventario completo."/>
    <s v="VAF (GESTIÓN DOCUMENTAL)"/>
    <x v="7"/>
  </r>
  <r>
    <s v="FILA_95"/>
    <s v="2 AVANCE ó SEGUIMIENTO DEL PLAN DE MEJORAMIENTO"/>
    <s v="2014-H-11"/>
    <s v="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
    <s v="Entre las causas la CGR identifica que no se tiene establecido número máximo de folios por unidad de conservación, falta de control documental para etapas contractual y postcontractual, y en general no se aplican las normas de archivo."/>
    <s v="Organización física de la serie documental de contratos administrativos de la vigencia 2014 y 2015."/>
    <s v="Organización física de la serie documental de contratos administrativos de la vigencia 2014 y 2015."/>
    <s v="Formato Único de Inventario Documental de Archivo (administrativo)"/>
    <n v="1"/>
    <d v="2016-01-01T00:00:00"/>
    <x v="20"/>
    <n v="13"/>
    <n v="1"/>
    <x v="0"/>
    <s v="Acción cumplida. La VAF envía archivo en excel con soporte del inventario  completo"/>
    <s v="VAF (GESTIÓN DOCUMENTAL)"/>
    <x v="7"/>
  </r>
  <r>
    <s v="FILA_96"/>
    <s v="2 AVANCE ó SEGUIMIENTO DEL PLAN DE MEJORAMIENTO"/>
    <s v="2014-H-12"/>
    <s v="Contrato 144 de 2014. Firma Otro si No. 1 y perforación de pozos adicionales. Hallazgo por valor de $8.878.033.594,79 correspondientes al valor del Otro sí innecesario para completar pies faltantes y del pago de dos (2) pozos no incluidos y no ejecutados dentro del área alcance del contrato, estos son: ANH-Piedras Blancas 1 y ANH-San Cayetano-1."/>
    <s v="Inobservancia de las condiciones contractuales contraviniendo los principios de planeación y selección objetiva; incurriendo en una lesión al patrimonio público por el menoscabo de los recursos con una gestión antieconómica e ineficiente."/>
    <s v="Emitir directriz institucional para la suscripción de Otro Si a contratos "/>
    <s v="Emitir directriz institucional para la suscripción de Otro Si a contratos "/>
    <s v="Circular"/>
    <n v="1"/>
    <d v="2016-01-01T00:00:00"/>
    <x v="21"/>
    <n v="4"/>
    <n v="1"/>
    <x v="0"/>
    <s v="Acción cumplida. La OAJ tramitó la circular 4 del 10 de febrero de 2016, con directrices sobre: Trámite para las modificaciones contractuales"/>
    <s v="OAJ"/>
    <x v="7"/>
  </r>
  <r>
    <s v="FILA_97"/>
    <s v="2 AVANCE ó SEGUIMIENTO DEL PLAN DE MEJORAMIENTO"/>
    <s v="2014-H-13"/>
    <s v="Contrato 103 deI 24/01/2014. Acta de Inicio (firmada por la supervisora de la ANH) del 03 de febrero de 2014 y la designación del supervisor es del 07 de febrero de 2014. EI último pago se efectúa el 10 de Julio de 2014, el Acta de Liquidación es del 18 de diciembre de 2014 y el Informe de Seguimiento al Contrato presentado por la Supervisora es radicado hasta el 13/03/2015."/>
    <s v="Deficiencias en las labores de supervisión e inobservancia del manual de contratación, pues las actividades desarrolladas e informadas son posteriores a las actividades ejecutadas en desarrollo del objeto contractual"/>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Las listas de chequeo por modalidad contractual fueron actualizadas. Actualmente no se encuentran normalizadas dentro del Sistema de Gestión y Control en razón a que éstas son una herramienta de control documental  para los expedientes contractuales y no hay ningún proceso en este momento al cual se puedan asociar en SIGECO. "/>
    <s v="VAF (TH)"/>
    <x v="7"/>
  </r>
  <r>
    <s v="FILA_98"/>
    <s v="2 AVANCE ó SEGUIMIENTO DEL PLAN DE MEJORAMIENTO"/>
    <s v="2014-H-13"/>
    <s v="Contrato No. 142 de 2014. Se encuentra que los informes de supervisión se radicaron una vez finalizado el contrato, demostrándose falta de control y seguimiento en tiempo real._x000a_"/>
    <s v="Deficiencias en las labores de supervisión e inobservancia del manual de contratación, pues las actividades desarrolladas e informadas son posteriores a las actividades ejecutadas en desarrollo del objeto contractual"/>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Talento Humano entregó un listado de asistencia de 45 personas a la capacitación de supevisores en el primer trimestre de 2016."/>
    <s v="VAF (TH)"/>
    <x v="7"/>
  </r>
  <r>
    <s v="FILA_99"/>
    <s v="2 AVANCE ó SEGUIMIENTO DEL PLAN DE MEJORAMIENTO"/>
    <s v="2014-H-13"/>
    <s v="Contrato No. 181 de 2014. Se observa que el 13 de Febrero de 2015 se firmó Acta de Finalización de Contrato y posteriormente, en fecha 24 de marzo de 2015 se radican por parte del contratista los informes mensuales de perforación de pozos correspondientes a los meses de Octubre y Noviembre de 2014."/>
    <s v="Deficiencias en las labores de supervisión e inobservancia del manual de contratación, pues las actividades desarrolladas e informadas son posteriores a las actividades ejecutadas en desarrollo del objeto contractual"/>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Talento Humano entregó un listado de asistencia de 45 personas a la capacitación de supevisores en el primer trimestre de 2016."/>
    <s v="VAF (TH)"/>
    <x v="7"/>
  </r>
  <r>
    <s v="FILA_100"/>
    <s v="2 AVANCE ó SEGUIMIENTO DEL PLAN DE MEJORAMIENTO"/>
    <s v="2014-H-13"/>
    <s v="Contrato No. 171 de 2014. En el primer informe de supervisión presentado el 4 de diciembre se muestra en el estado de desarrollo del contrato: RETRASADO, sin observaciones ni recomendaciones. En los expedientes contractuales no se evidencia autorización de pagos del supervisor, lo único que se encuentra en el sistema es un correo electrónico."/>
    <s v="Deficiencias en las labores de supervisión e inobservancia del manual de contratación, pues las actividades desarrolladas e informadas son posteriores a las actividades ejecutadas en desarrollo del objeto contractual"/>
    <s v="Actualizar lista de chequeo de expedientes para que la autorización de pago de los Contratos administrativos quede en el expediente virtual"/>
    <s v="Actualizar lista de chequeo de expedientes para que la autorización de pago de los Contratos administrativos quede en el expediente virtual"/>
    <s v="Lista de chequeo actualizada"/>
    <n v="1"/>
    <d v="2016-01-01T00:00:00"/>
    <x v="21"/>
    <n v="4"/>
    <n v="1"/>
    <x v="0"/>
    <s v="Acción cumplida. Las listas de chequeo por modalidad contractual fueron actualizadas. Actualmente no se encuentran normalizadas dentro del Sistema de Gestión y Control en razón a que éstas son una herramienta de control documental  para los expedientes contractuales y no hay ningún proceso en este momento al cual se puedan asociar en SIGECO. "/>
    <s v="VAF (GESTIÓN DOCUMENTAL)"/>
    <x v="7"/>
  </r>
  <r>
    <s v="FILA_101"/>
    <s v="2 AVANCE ó SEGUIMIENTO DEL PLAN DE MEJORAMIENTO"/>
    <s v="2014-H-14"/>
    <s v="Demuestra la entidad que los contratos de interventoría no. 149, 244 y 245 de 2014 no eran necesarios para la vigilancia y control de los contratos 131, 171, 181, 143 y 144 del 2014, ya que en momentos claves de su ejecución (inicio y finalización) no estuvieron presentes como es el caso de la entrega a satisfacción de los productos y terminación."/>
    <s v="Contratación de interventorías sin cubrir buena parte del tiempo de ejecución del contrato principal objeto de interventoría, hasta su finalización."/>
    <s v="Emitir directriz institucional para la contratación de interventorías"/>
    <s v="Emitir directriz institucional para la contratación de interventorías"/>
    <s v="Circular"/>
    <n v="1"/>
    <d v="2016-01-01T00:00:00"/>
    <x v="21"/>
    <n v="4"/>
    <n v="1"/>
    <x v="0"/>
    <s v="Acción cumplida. La OAJ tramitó la circular 8 del 25 de febrero de 2016, sobre supervisión de contratos y contratación de interventorías "/>
    <s v="OAJ"/>
    <x v="7"/>
  </r>
  <r>
    <s v="FILA_102"/>
    <s v="2 AVANCE ó SEGUIMIENTO DEL PLAN DE MEJORAMIENTO"/>
    <s v="2014-H-15"/>
    <s v="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
    <s v="Unificación de las fases IV y V del Contrato."/>
    <s v="Verificar el cumplimiento de obligaciones por concepto de Derechos Económicos para el Contrato E&amp;P Caño Sur"/>
    <s v="Realizar cobro de los intereses de mora pendientes de pago por parte de Ecopetrol."/>
    <s v="Comunicación "/>
    <n v="1"/>
    <d v="2016-01-01T00:00:00"/>
    <x v="21"/>
    <n v="4"/>
    <n v="1"/>
    <x v="0"/>
    <s v="Acción cumplida. Se generó comunicación con Id 7728 para reiterar el cobro de los intereses de mora de la ANH a Ecopetrol con radicado - id.25250, precisando los argumentos jurídicos por los cuales se hace el cobro._x000a_Con base en la respuesta de Ecopetrol S.A.con id 33621 respecto al no pago del saldo pendiente,  la GRDE solicitó concepto a la OAJ con radicado id 36469."/>
    <s v="VORP (GR)"/>
    <x v="7"/>
  </r>
  <r>
    <s v="FILA_103"/>
    <s v="2 AVANCE ó SEGUIMIENTO DEL PLAN DE MEJORAMIENTO"/>
    <s v="2014-H-16"/>
    <s v="Contrato 143 de 2014. No se encontró aprobación de inicio de perforación para los pozos Moambo 1A y ANH-La X1A, así mismo para los pozos ANH-Moambo 1 y ANH-La X1, no se cumplió con la entrega de las formas 6 CR Informe de Terminación Oficial y 10 ACR Informe de Taponamiento y Abandono. Tampoco se hizo exigible para la terminación del contrato el cumplimiento de estos aspectos normativos."/>
    <s v="Inobservancia de lo establecido en la Resolución 181495 de 2009, modificada por la Resolución 40048 de 2015."/>
    <s v="Incorporar en las especificaciones técnicas de los proyectos de perforación, la obligatoriedad de sujeción a la Reglamentación técnica en la materia."/>
    <s v="Incorporar en las especificaciones técnicas de los proyectos de perforación, la obligatoriedad de sujeción a la Reglamentación técnica en la materia."/>
    <s v="Documento de pliegos actualizado con el texto de la reglamentación"/>
    <n v="1"/>
    <d v="2016-01-01T00:00:00"/>
    <x v="19"/>
    <n v="26"/>
    <n v="0"/>
    <x v="1"/>
    <s v="El Gerente de Gestión del Conocimiento (E) envió correos electrónicos informando a los estructuradores de procesos, el 6 y 14 de enero del 2016._x000a_No existe todavía un texto  único estándar para incluir en estos procesos contractuales._x000a_Este debe trabajarse conjuntamente con VORP y OAJ. La VT suscribió compromiso de cumplimiento"/>
    <s v="VT (GGC)"/>
    <x v="7"/>
  </r>
  <r>
    <s v="FILA_104"/>
    <s v="2 AVANCE ó SEGUIMIENTO DEL PLAN DE MEJORAMIENTO"/>
    <s v="2014-H-16"/>
    <s v="Contrato 143 de 2014. No se encontró aprobación de inicio de perforación para los pozos Moambo 1A y ANH-La X1A, así mismo para los pozos ANH-Moambo 1 y ANH-La X1, no se cumplió con la entrega de las formas 6 CR Informe de Terminación Oficial y 10 ACR Informe de Taponamiento y Abandono. Tampoco se hizo exigible para la terminación del contrato el cumplimiento de estos aspectos normativos."/>
    <s v="Inobservancia de lo establecido en la Resolución 181495 de 2009, modificada por la Resolución 40048 de 2015."/>
    <s v="Tramitar la aprobación de  las formas 4 CR y 10 ACR de los pozos  Moambo - 1 A y La X 1 A y la información requerida de la Forma 6CR de dichos pozos."/>
    <s v="Tramitar la aprobación de  las formas 4 CR y 10 ACR de los pozos  Moambo - 1 A y La X 1 A y la información requerida de la Forma 6CR de dichos pozos."/>
    <s v="Comunicación informando trámite de las formas"/>
    <n v="1"/>
    <d v="2016-01-01T00:00:00"/>
    <x v="19"/>
    <n v="26"/>
    <n v="1"/>
    <x v="0"/>
    <s v="Acción cumplida.  Se generó comunicación con ID 8932. Falta culminar el trámite de aprobación de las formas y el producto a reportar: Comunicación informando trámite de las formas. Esto no ha sido posible porque no hay paz y salvo con el EPIS por parte del contratista."/>
    <s v="VORP (Fiscalización)"/>
    <x v="7"/>
  </r>
  <r>
    <s v="FILA_105"/>
    <s v="2 AVANCE ó SEGUIMIENTO DEL PLAN DE MEJORAMIENTO"/>
    <s v="2014-H-17"/>
    <s v="Durante visita a la locación de los pozos perforados y abandonados ANH La X1 y ANH La X1A se observó frente a la misma una Estación de Servicio, la cual se encuentra a menos de 80 metros de distancia de los pozos referidos. Así mismo se encontraron viviendas de habitantes de la región a menos de 60 metros."/>
    <s v="Falta de observancia de lo establecido en art. 15 de Resolución 181495 de 2009, modificada por Resolución 40048 de 2015._x000a_Falta de gestión por debilidades en la supervisión y aprobación de perforación sin advertir distancias mínimas."/>
    <s v="Verificar el estado de abandono de los pozos e informar si se requiere intervención adicional"/>
    <s v="Verificar el estado de abandono de los pozos e informar si se requiere intervención adicional"/>
    <s v="Informe de estado de los pozos"/>
    <n v="1"/>
    <d v="2016-01-01T00:00:00"/>
    <x v="20"/>
    <n v="13"/>
    <n v="1"/>
    <x v="0"/>
    <s v="Acción cumplida. La VORP solicitó a VT la información con oficio ID 5751, informa Carlos E. Murillo con correo del 25/01/2016. La VORP elaboró acta del estado mecánico de los pozos.  Se presentó el informe con ID 26557 del 18 de abril."/>
    <s v="VORP (Fiscalización)"/>
    <x v="7"/>
  </r>
  <r>
    <s v="FILA_106"/>
    <s v="2 AVANCE ó SEGUIMIENTO DEL PLAN DE MEJORAMIENTO"/>
    <s v="2014-H-17"/>
    <s v="Durante visita a la locación de los pozos perforados y abandonados ANH La X1 y ANH La X1A se observó frente a la misma una Estación de Servicio, la cual se encuentra a menos de 80 metros de distancia de los pozos referidos. Así mismo se encontraron viviendas de habitantes de la región a menos de 60 metros."/>
    <s v="Falta de observancia de lo establecido en art. 15 de Resolución 181495 de 2009, modificada por Resolución 40048 de 2015._x000a_Falta de gestión por debilidades en la supervisión y aprobación de perforación sin advertir distancias mínimas."/>
    <s v="Incorporar en las especificaciones técnicas de los proyectos de perforación, la obligatoriedad de sujeción a la Reglamentación técnica en la materia."/>
    <s v="Incorporar en las especificaciones técnicas de los proyectos de perforación, la obligatoriedad de sujeción a la Reglamentación técnica en la materia."/>
    <s v="Documento de pliegos actualizado con el texto de la reglamentación"/>
    <n v="1"/>
    <d v="2016-01-01T00:00:00"/>
    <x v="19"/>
    <n v="26"/>
    <n v="0"/>
    <x v="1"/>
    <s v="El Gerente de Gestión del Conocimiento (E) envió correos electrónicos informando a los estructuradores de procesos, el 6 y 14 de enero del 2016._x000a_No existe todavía un texto  único estándar para incluir en estos procesos contractuales._x000a_Este debe trabajarse conjuntamente con VORP y OAJ. La VT suscribió compromiso de cumplimiento"/>
    <s v="VT (GGC)"/>
    <x v="7"/>
  </r>
  <r>
    <s v="FILA_107"/>
    <s v="2 AVANCE ó SEGUIMIENTO DEL PLAN DE MEJORAMIENTO"/>
    <s v="2014-H-18"/>
    <s v="Contratos 143 y 144 de 2014. Para el último pago del 10% se requería de las Formas Ministeriales debidamente diligenciadas y radicadas. No obstante, no se había entregado en agosto 2015 la forma 10ACR del pozo ANH-San Cayetano 1 y la de ANH-Piedras Blancas 1 estaba en trámite, aún cuando el pago final se hizo el 6 de marzo de 2015."/>
    <s v="Gestión inoportuna de las funciones de supervisión de la ANH para asegurar el cumplimiento previo de los requisitos para el último pago."/>
    <s v="Capacitar a los supervisores en el manejo y gestión de aspectos presupuestale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Talento Humano entregó un listado de asistencia de 45 personas a la capacitación de supevisores en el primer trimestre de 2016."/>
    <s v="VAF (TH)"/>
    <x v="7"/>
  </r>
  <r>
    <s v="FILA_108"/>
    <s v="2 AVANCE ó SEGUIMIENTO DEL PLAN DE MEJORAMIENTO"/>
    <s v="2014-H-18"/>
    <s v="Contratos 143 y 144 de 2014. Para el último pago del 10% se requería de las Formas Ministeriales debidamente diligenciadas y radicadas. No obstante, no se había entregado en agosto 2015 la forma 10ACR del pozo ANH-San Cayetano 1 y la de ANH-Piedras Blancas 1 estaba en trámite, aún cuando el pago final se hizo el 6 de marzo de 2015."/>
    <s v="Gestión inoportuna de las funciones de supervisión de la ANH para asegurar el cumplimiento previo de los requisitos para el último pago."/>
    <s v="Actualizar los procedimientos de fiscalización "/>
    <s v="Actualizar los procedimientos de fiscalización "/>
    <s v="Procedimiento de fiscalización actualizado en SIGECO"/>
    <n v="1"/>
    <d v="2016-01-01T00:00:00"/>
    <x v="19"/>
    <n v="26"/>
    <n v="0"/>
    <x v="1"/>
    <s v="Acción por cumplir fuera de plazos. La Vicepresidencia de Operaciones, Regalías y Participaciones suscribió formato de compromiso de esta acción para el 31/12/2016"/>
    <s v="VORP (Fiscalización)"/>
    <x v="7"/>
  </r>
  <r>
    <s v="FILA_109"/>
    <s v="2 AVANCE ó SEGUIMIENTO DEL PLAN DE MEJORAMIENTO"/>
    <s v="2014-H-18"/>
    <s v="Contratos 143 y 144 de 2014. Para los pozos ANH-Los Pájaros-1, ANH-Juan de Acosta-1, ANH-El Pabilo-1, ANH-La Cantera-1 y ANH-Piedras Blancas-1 se estableció que las coordenadas no son concordantes entre la forma 10 ACR y lo registrado en las placas de abandono, por lo cual las formas no fueron debidamente diligenciadas."/>
    <s v="Gestión inoportuna de las funciones de supervisión de la ANH para asegurar el cumplimiento previo de los requisitos para el último pago."/>
    <s v="Capacitar a los supervisores en el manejo y gestión de aspectos presupuestale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Talento Humano entregó un listado de asistencia de 45 personas a la capacitación de supevisores en el primer trimestre de 2016."/>
    <s v="VAF (TH)"/>
    <x v="7"/>
  </r>
  <r>
    <s v="FILA_110"/>
    <s v="2 AVANCE ó SEGUIMIENTO DEL PLAN DE MEJORAMIENTO"/>
    <s v="2014-H-18"/>
    <s v="Contratos 143 y 144 de 2014. Para los pozos ANH-Los Pájaros-1, ANH-Juan de Acosta-1, ANH-El Pabilo-1, ANH-La Cantera-1 y ANH-Piedras Blancas-1 se estableció que las coordenadas no son concordantes entre la forma 10 ACR y lo registrado en las placas de abandono, por lo cual las formas no fueron debidamente diligenciadas."/>
    <s v="Gestión inoportuna de las funciones de supervisión de la ANH para asegurar el cumplimiento previo de los requisitos para el último pago."/>
    <s v="Tramitar la aprobación de  las formas 6CR y 10 ACR del pozo ANH Los Pájaros-1"/>
    <s v="Tramitar la aprobación de  las formas 6CR y 10 ACR del pozo ANH Los Pájaros-1"/>
    <s v="Comunicación informando trámite de las formas"/>
    <n v="1"/>
    <d v="2016-01-01T00:00:00"/>
    <x v="19"/>
    <n v="26"/>
    <n v="1"/>
    <x v="0"/>
    <s v="Acción cumplida. Mediante radicado Id 26555 la VORP informó que las coordenadas registradas en la forma 10 ACR para los pozos ANH-Los Pájaros-1, ANH-Juan de Acosta-1, ANH-La Cantera-1 y ANH-Piedras Blancas-1 concuerdan con las registradas en la placa de taponamiento y abandono. La VORP solicitó a la VT identificar la causa del error presentado en el pozo ANH-El Pabilo-1."/>
    <s v="VORP (Fiscalización)"/>
    <x v="7"/>
  </r>
  <r>
    <s v="FILA_111"/>
    <s v="2 AVANCE ó SEGUIMIENTO DEL PLAN DE MEJORAMIENTO"/>
    <s v="2014-H-19"/>
    <s v="La ANH dejó de recaudar por intereses moratorios en aplicación de la cláusula 78.2 del Contrato CPO-9 la suma de $41.803,1 millones a noviembre de 2014, fecha en la que se realizó la aplicación del pago sin cobro de intereses moratorios pactados."/>
    <s v="Falta de gestión en el seguimiento y control por parte de la ANH para exigir el cumplimiento oportuno de las obligaciones contractuales a cargo del contratista."/>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x v="18"/>
    <n v="22"/>
    <n v="1.42"/>
    <x v="4"/>
    <s v="Acción por cumplir fuera de plazos. Con radicado 20156240195002 la VORP envió a la VAF el procedimiento. La VORP se encuentra a la espera de la aprobación del Acuerdo de Consejo Directivo, por el cual se unifican los criterios de liquidación, causación y cobro de los D.E.._x000a_La VORP suscribió compromiso de cumplimeinto para el 31/12/2016."/>
    <s v="VORP (GR)"/>
    <x v="7"/>
  </r>
  <r>
    <s v="FILA_112"/>
    <s v="2 AVANCE ó SEGUIMIENTO DEL PLAN DE MEJORAMIENTO"/>
    <s v="2014-H-20"/>
    <s v="La ANH no realizó el cobro y recaudo de los intereses moratorios que Hocol S.A., operador del Contrato E&amp;P Guarrojo no pagó en aplicación de la cláusula 78.2 del Contrato que estima la CGR en USD 1.384.131,56 equivalente a $3.910,5 millones (TRM 2.585,25 del 04-11-15)"/>
    <s v="Falta de gestión en el seguimiento y control por parte de la ANH para el cumplimiento oportuno de las obligaciones contractuales a cargo del contratista, de la aplicación efectiva y oportuna de estas obligaciones en el estado de cuenta del respectivo contrato."/>
    <s v="Realizar la liquidación y cobro de los intereses de mora por el pago extemporáneo de los derechos económicos por precios altos para el Contrato E&amp;P Guarrojo - campo Guarrojo Oriental"/>
    <s v="Realizar la liquidación y cobro de los intereses de mora por el pago extemporáneo de los derechos económicos por precios altos para el Contrato E&amp;P Guarrojo - campo Guarrojo Oriental"/>
    <s v="Comunicación al operador"/>
    <n v="1"/>
    <d v="2016-06-01T00:00:00"/>
    <x v="19"/>
    <n v="4"/>
    <n v="1"/>
    <x v="0"/>
    <s v="Acción cumplida. Se verificó el estado del Contrato con radicado 20151400023211_x000a_Se envió la comunicación con Id 11226_x000a_Mediante id 36473 del 26/05/2016, se da alcance al recordatorio de cobro de los intereses de mora, precisando que dicho cobro se contemplará a partir del 24 de marzo de 2012 y no desde el 30 de noviembre de 2011. Pendiente de recibir pago y aplicarlo para paz y salvo"/>
    <s v="VORP (GR)"/>
    <x v="7"/>
  </r>
  <r>
    <s v="FILA_113"/>
    <s v="2 AVANCE ó SEGUIMIENTO DEL PLAN DE MEJORAMIENTO"/>
    <s v="2014-H-21"/>
    <s v="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n en la unidad T2, con las consecuencias en la explotación de los dos campos."/>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Concepto de Unificación de los yacimientos"/>
    <n v="1"/>
    <d v="2016-01-01T00:00:00"/>
    <x v="19"/>
    <n v="26"/>
    <n v="0.7"/>
    <x v="5"/>
    <s v="Acción por cumplir fuera de plazos. Vía telefónica se solicitó a Ecopetrol copia del documento oficial del Comité Técnico entre Ecopetrol y Repsol, en el cual decidieron proceder con la elaboración del Plan Unificado de Explotación entre Akacías (CPO-9) y Chcichimene (Cubarral).  La VORP suscribió compromiso de cumplimeinto para el 31/12/2016."/>
    <s v="VORP (Fiscalización)"/>
    <x v="7"/>
  </r>
  <r>
    <s v="FILA_114"/>
    <s v="2 AVANCE ó SEGUIMIENTO DEL PLAN DE MEJORAMIENTO"/>
    <s v="2014-H-22"/>
    <s v="La explotación conjunta del yacimiento común y la unidad T2 involucradas en las áreas Chicimene y Akacías, en cuyas condiciones se ha demostrado la existencia de un mismo yacimiento, validan la necesidad que se imponga un plan de explotación unificado, de acuerdo con los art. 47 y 48 de la Res. 181495 de 2009, modificada por Res. 400048 de 2015, y que al no hacerse pone el riesgo el recobro último."/>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Concepto de Unificación de los yacimientos"/>
    <n v="1"/>
    <d v="2016-01-01T00:00:00"/>
    <x v="19"/>
    <n v="26"/>
    <n v="0.7"/>
    <x v="5"/>
    <s v="Acción por cumplir fuera de plazos. Vía telefónica se solicitó a Ecopetrol copia del documento oficial del Comité Técnico entre Ecopetrol y Repsol, en el cual decidieron proceder con la elaboración del Plan Unificado de Explotación entre Akacías (CPO-9) y Chcichimene (Cubarral).  La VORP suscribió compromiso de cumplimeinto para el 31/12/2016."/>
    <s v="VORP (Fiscalización)"/>
    <x v="7"/>
  </r>
  <r>
    <s v="FILA_115"/>
    <s v="2 AVANCE ó SEGUIMIENTO DEL PLAN DE MEJORAMIENTO"/>
    <s v="2014-H-23"/>
    <s v="La ANH autorizó reclasificación de los pozos Akacías Estratigráfico-1 y Akacías Estratigráfico-2 a pozos exploratorios tipo A-1. Las condiciones dadas a la reclasificación transgredieron lo contemplado en las normas dado que a la fecha de autorización no estaba expresamente permitido el cambio y los pozos estratigráficos debieron ser taponados y abandonados como se plasma en la forma 4CR"/>
    <s v="No registra en el informe."/>
    <s v="Adoptar el procedimiento para la reclasificación de pozos en la ANH"/>
    <s v="Adoptar el procedimiento para la reclasificación de pozos en la ANH"/>
    <s v="Procedimiento adoptado en SIGECO"/>
    <n v="1"/>
    <d v="2016-01-01T00:00:00"/>
    <x v="20"/>
    <n v="13"/>
    <n v="0.5"/>
    <x v="2"/>
    <s v="Acción por cumplir fuera de plazos. El procedimiento está elaborado, en revisiones en la VORP, para proceder a enviar a SIGECO."/>
    <s v="VORP (Fiscalización)"/>
    <x v="7"/>
  </r>
  <r>
    <s v="FILA_116"/>
    <s v="2 AVANCE ó SEGUIMIENTO DEL PLAN DE MEJORAMIENTO"/>
    <s v="2014-H-24"/>
    <s v="La ANH no cuenta con los actos administrativos consolidados mediante los cuales se han autorizado los puntos de fiscalización y de entrega para cada una de las áreas en explotación en Colombia."/>
    <s v="Los informes y actas de visita no son los actos administrativos para autorización de puntos de fiscalización, medición y entrega de hidrocarburos."/>
    <s v="Actualizar la base de datos de los actos administrativos de puntos de fiscalización y entrega"/>
    <s v="Revisar el archivo técnico de Minminas"/>
    <s v="Relación de Resoluciones de Inicios de_x000a_Explotación encontradas en el archivo del Ministerio de Minas y Energía"/>
    <n v="1"/>
    <d v="2016-01-01T00:00:00"/>
    <x v="22"/>
    <n v="26"/>
    <n v="0"/>
    <x v="1"/>
    <s v="Acción no vencida. A través del radicado Radicado I-511-2016-038972 Id: 71345 del 17/06/2016, el Presidente (E) de la Agencia Nacional de Hidrocarburos, solicitó modificar la actividad asociada a la acción de mejoramiento"/>
    <s v="VORP (Fiscalización)"/>
    <x v="7"/>
  </r>
  <r>
    <s v="FILA_117"/>
    <s v="2 AVANCE ó SEGUIMIENTO DEL PLAN DE MEJORAMIENTO"/>
    <s v="2014-H-24"/>
    <s v="La ANH no cuenta con los actos administrativos consolidados mediante los cuales se han autorizado los puntos de fiscalización y de entrega para cada una de las áreas en explotación en Colombia."/>
    <s v="Los informes y actas de visita no son los actos administrativos para autorización de puntos de fiscalización, medición y entrega de hidrocarburos."/>
    <s v="Actualizar la base de datos de los actos administrativos de puntos de fiscalización y entrega"/>
    <s v="Expedir resoluciones de inicio de explotación"/>
    <s v="Resoluciones expedidas"/>
    <n v="82"/>
    <d v="2016-01-01T00:00:00"/>
    <x v="19"/>
    <n v="26"/>
    <n v="43"/>
    <x v="6"/>
    <s v="Acción por cumplir fuera de plazos. Se han expedido 43 resoluciones. Quedan por expedir 39 con corte a 03/06/2016. La Vicepresidencia de Operaciones, Regalías y Participaciones suscribió compromiso de cumplimiento para las 39 resoluciones pendientes para el 31/12/2016"/>
    <s v="VORP (Fiscalización)"/>
    <x v="7"/>
  </r>
  <r>
    <s v="FILA_118"/>
    <s v="2 AVANCE ó SEGUIMIENTO DEL PLAN DE MEJORAMIENTO"/>
    <s v="2014-H-24"/>
    <s v="El control y seguimiento a los procedimientos de medición no se realiza a partir de los puntos definidos en los respectivos actos administrativos  previamente emitidos por la autoridad, limitando el ejercicio que al 100% de los respectivos puntos de fiscalización debe efectuar la ANH."/>
    <s v="No registra en el informe."/>
    <s v="Actualizar la base de datos de los actos administrativos de puntos de fiscalización y entrega"/>
    <s v="Realizar seguimiento para verificar los puntos de medición "/>
    <s v="Informe de puntos de medición verificados"/>
    <n v="1"/>
    <d v="2016-01-01T00:00:00"/>
    <x v="20"/>
    <n v="13"/>
    <n v="1"/>
    <x v="0"/>
    <s v="Acción cumplida. La VORP reportó informe integrado de visitas en excel"/>
    <s v="VORP (Fiscalización)"/>
    <x v="7"/>
  </r>
  <r>
    <s v="FILA_119"/>
    <s v="2 AVANCE ó SEGUIMIENTO DEL PLAN DE MEJORAMIENTO"/>
    <s v="2014-H-25"/>
    <s v="La CGR sustentada en los reportes del SUIME observó diferencias entre los volúmenes del reporte de regalías contra los reportes de producción que son base para la liquidación de regalías y derechos económicos."/>
    <s v="La ANH no realiza verificación previa al cargue de información AVM a los operadores que lo realizan y en general a los datos capturados para los registros IDP."/>
    <s v="Cerrar las brechas de información entre SUIME y AVM vía la configuración de campos pendientes en AVM"/>
    <s v="Configurar los campos en producción pendientes en AVM"/>
    <s v="Reporte en pdf de la configuración de la red en AVM para todos los campos"/>
    <n v="1"/>
    <d v="2016-01-01T00:00:00"/>
    <x v="20"/>
    <n v="13"/>
    <n v="0.88732394366197187"/>
    <x v="7"/>
    <s v="Acción por cumplir fuera de plazos.  Se han configurado 441 campos, quedan por configurar 56. Se suscribió compromiso de cumplimiento de esta acción por parte de la Vicepresidencia de Operaciones, Regalías y Participación."/>
    <s v="VORP (Fiscalización)"/>
    <x v="7"/>
  </r>
  <r>
    <s v="FILA_120"/>
    <s v="2 AVANCE ó SEGUIMIENTO DEL PLAN DE MEJORAMIENTO"/>
    <s v="2014-H-26"/>
    <s v="Contrato 153 de 2012. La supervisora autorizó el pago de facturas sin el cumplimiento de requisitos para el pago."/>
    <s v="Falta de conocimiento de las labores de supervisión."/>
    <s v="Actualizar lista de chequeo de expedientes para que  la autorización de pago de los Contratos administrativos quede en el expediente virtual"/>
    <s v="Actualizar lista de chequeo de expedientes para que  la autorización de pago de los Contratos administrativos quede en el expediente virtual"/>
    <s v="Lista de chequeo actualizada"/>
    <n v="1"/>
    <d v="2016-01-01T00:00:00"/>
    <x v="21"/>
    <n v="4"/>
    <n v="1"/>
    <x v="0"/>
    <s v="Acción cumplida. El formato fue actualizado, se encuentra publicado en SIGECO desde el 01 de febrero de 2016"/>
    <s v="VAF (GESTIÓN DOCUMENTAL)"/>
    <x v="7"/>
  </r>
  <r>
    <s v="FILA_121"/>
    <s v="2 AVANCE ó SEGUIMIENTO DEL PLAN DE MEJORAMIENTO"/>
    <s v="2014-H-27"/>
    <s v="El retraso en la suscripción de los contratos 232 y 233 de 2012 de interventoría permitió que ciertas obligaciones contractuales no tuvieran el control apropiado, causando potenciales riesgo en el manejo y control de núcleos geológicos."/>
    <s v="No registra en el informe."/>
    <s v="Emitir directriz institucional para la contratación de interventorías"/>
    <s v="Emitir directriz institucional para la contratación de interventorías"/>
    <s v="Circular"/>
    <n v="1"/>
    <d v="2016-01-01T00:00:00"/>
    <x v="21"/>
    <n v="4"/>
    <n v="1"/>
    <x v="0"/>
    <s v="Acción cumplida. La OAJ tramitó la circular 8 del 25 de febrero de 2016, sobre supervisión de contratos y contratación de interventorías "/>
    <s v="OAJ"/>
    <x v="7"/>
  </r>
  <r>
    <s v="FILA_122"/>
    <s v="2 AVANCE ó SEGUIMIENTO DEL PLAN DE MEJORAMIENTO"/>
    <s v="2014-H-28"/>
    <s v="Contratos 232 y 233 de 2012. La entidad no dio cumplimiento a la cláusula tercera de los contratos: (. ..) Suministrar la información que requiera el contratista para el cabal cumplimiento del objeto del contrato, lo cual se evidencia en el oficio No. 20132700144282 del 8 de noviembre de 2012."/>
    <s v="Causado por la gestión del supervisor del contrato que tuvo como efecto un retraso en las labores de interventoría."/>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Talento Humano entregó un listado de asistencia de 45 personas a la capacitación de supevisores en el primer trimestre de 2016."/>
    <s v="VAF (TH)"/>
    <x v="7"/>
  </r>
  <r>
    <s v="FILA_123"/>
    <s v="2 AVANCE ó SEGUIMIENTO DEL PLAN DE MEJORAMIENTO"/>
    <s v="2014-H-29"/>
    <s v="Contrato 171 de 2014. La entidad pagó por la totalidad del objeto contractual y a 7 septiembre de 2015 en la entidad no se encuentran los núcleos y estos fueron cuantificados por la misma en el Contrato en su cláusula quinta por valor de $2.600,8 millones."/>
    <s v="Inobservacia de los deberes de la supervisión al autorizar pagos por productos no ejecutados teniendo como efecto el pago realizado sin la ejecución de la totalidad del objeto contractual."/>
    <s v="Gestionar la devolución de los núcleos a la ANH y verificar estado de los mismos"/>
    <s v="Gestionar la devolución de los núcleos a la ANH y verificar estado de los mismos"/>
    <s v="Paz y Salvo del EPIS con radicados de certificación de Litoteca Nacional"/>
    <n v="1"/>
    <d v="2015-10-31T00:00:00"/>
    <x v="21"/>
    <n v="13"/>
    <n v="0.75"/>
    <x v="8"/>
    <s v="Acción por cumplir fuera de plazos. Los núcleos de Carretalito-1, Novillo-1 y Cañaboba registran formatos de devolución de fecha 19/11/2015._x000a_El informe de verificación fue radicado con Id:20819 del 22/03/2016._x000a_No es posible generar Paz y Salvo EPIS, dado que el balance de junio presenta información pendiente de subsanar por el contratista. la VT suscribió compromiso para el 31/08/2016."/>
    <s v="VT (GGC) - (GGIT)"/>
    <x v="7"/>
  </r>
  <r>
    <s v="FILA_124"/>
    <s v="2 AVANCE ó SEGUIMIENTO DEL PLAN DE MEJORAMIENTO"/>
    <s v="2014-H-30"/>
    <s v="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
    <s v="Falta de seguimiento del supervisor"/>
    <s v="Enviar informe de contraloría a  la FDN para que valide lo correspondiente en el proceso a su cargo de liquidación y cierre del contrato 69 de 2013 suscrito por FDN con THX"/>
    <s v="Enviar informe de contraloría a  la FDN para que valide lo correspondiente en el proceso a su cargo de liquidación y cierre del contrato 69 de 2013 suscrito por FDN con THX"/>
    <s v="Oficio"/>
    <n v="1"/>
    <d v="2015-12-21T00:00:00"/>
    <x v="8"/>
    <n v="1"/>
    <n v="1"/>
    <x v="0"/>
    <s v="Acción cumplida. Radicado 20151400029361 del 24/12/2015 traslada informe de Contraloría a la FDN"/>
    <s v="GALC"/>
    <x v="7"/>
  </r>
  <r>
    <s v="FILA_125"/>
    <s v="2 AVANCE ó SEGUIMIENTO DEL PLAN DE MEJORAMIENTO"/>
    <s v="2014-H-31"/>
    <s v="Contrato 097 de 2010. La Entidad no posee evidencias que demuestren que el objeto contractual se haya cumplido en la totalidad de los entregables. Se pagaron US$ 468.871,75 por un contrato que no cumplió con el objeto contractual. No se ha realizado la liquidación del contrato, por cuanto no existe acta de recibo a satisfacción después de 47 meses de haber finalizado la ejecución."/>
    <s v="Esta situación se produce por deficiencias en la supervisión del Contrato y la asignación de dicha supervisión a funcionarios que carecían del conocimiento y la experiencia necesarios para el desarrollo de esta labor."/>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1"/>
    <x v="0"/>
    <s v="Acción cumplida. Talento Humano entregó un listado de asistencia de 45 personas a la capacitación de supevisores en el primer trimestre de 2016."/>
    <s v="VAF (TH)"/>
    <x v="7"/>
  </r>
  <r>
    <s v="FILA_126"/>
    <s v="2 AVANCE ó SEGUIMIENTO DEL PLAN DE MEJORAMIENTO"/>
    <s v="2014-H-32"/>
    <s v="Es deber de la ANH verificar Ia legitimidad y autenticidad de las garantías que presentan los contratistas con el fin de amparar el valor del 10% de las inversiones del programa exploratorio mínimo y el 100% de las inversiones del programa exploratorio adicional, por lo cual debe tener el porcentaje de las inversiones amparado con cartas de crédito auténticas que puedan hacerse efectivas"/>
    <s v="Inadecuada, ineficiente, inoportuna e ineficaz gestión de control y vigilancia sobre las obligaciones contractuales de los contratistas E&amp;P con relación a la legitimidad y autenticidad de las garantías presentadas "/>
    <s v="Definir y adoptar procedimiento para la verificación de autenticidad de las garantías de contatos misionales"/>
    <s v="Definir y adoptar procedimiento para la verificación de autenticidad de las garantías de contratos misionales"/>
    <s v="Procedimiento adoptado en SIGECO"/>
    <n v="1"/>
    <d v="2016-01-01T00:00:00"/>
    <x v="20"/>
    <n v="13"/>
    <n v="1"/>
    <x v="0"/>
    <s v="Acción cumplida. VCH remitió a la Gerencia de Planeación el 30/03/2016 para su formalización los procesos de aprobación de garantías (Exploración- Producción) que incluyen el procedimiento de verificación de garantías._x000a_Estos documentos se publicaron en SIGECO el 18/04/2016. "/>
    <s v="VCH (GSCE -GSCP)"/>
    <x v="7"/>
  </r>
  <r>
    <s v="FILA_127"/>
    <s v="2 AVANCE ó SEGUIMIENTO DEL PLAN DE MEJORAMIENTO"/>
    <s v="2014-H-33"/>
    <s v="Contrato 205 de 2013, Se evidencia a partir del desarrollo de la supervisión y del trámite para la liquidación, que no existió en la ANH unidad de criterios técnicos para la verificación de las condiciones de calidad y oportunidad frente a la entrega de los productos por parte del contratista"/>
    <s v="Las diferencias contractuales presentadas entre ANH y el Contratista CSI tienen como causa la ausencia de criterios técnicos claros definidos pro la ANH para la actividad de generación e integración de paquetes de información técnica, así como la falta de procedimientos específicos para el desarrollo de esta labor en la Vicepresidencia Técnica. "/>
    <s v="Definir procedimientos para la generación e integración de paquetes de información técnica"/>
    <s v="Definir procedimientos para la generación e integración de paquetes de información técnica"/>
    <s v="Procedimiento documentado y adoptado en SIGECO"/>
    <n v="1"/>
    <d v="2016-01-01T00:00:00"/>
    <x v="20"/>
    <n v="13"/>
    <n v="1"/>
    <x v="0"/>
    <s v="Acción cumplida.  El procedimiento fue documentado por la Vicepresidencia Técnica, y se encuentra cargado en SIGECO desde el 11/02/2016"/>
    <s v="VT (GGIT)"/>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K13" firstHeaderRow="1" firstDataRow="2" firstDataCol="1" rowPageCount="1" colPageCount="1"/>
  <pivotFields count="17">
    <pivotField showAll="0"/>
    <pivotField showAll="0"/>
    <pivotField dataField="1" showAll="0"/>
    <pivotField showAll="0"/>
    <pivotField showAll="0"/>
    <pivotField showAll="0"/>
    <pivotField showAll="0"/>
    <pivotField showAll="0"/>
    <pivotField showAll="0"/>
    <pivotField numFmtId="164" showAll="0"/>
    <pivotField axis="axisPage" numFmtId="164" multipleItemSelectionAllowed="1" showAll="0">
      <items count="26">
        <item x="2"/>
        <item x="5"/>
        <item x="1"/>
        <item x="7"/>
        <item x="0"/>
        <item x="6"/>
        <item x="3"/>
        <item x="11"/>
        <item x="4"/>
        <item x="12"/>
        <item x="10"/>
        <item x="15"/>
        <item x="14"/>
        <item x="16"/>
        <item x="13"/>
        <item x="8"/>
        <item x="21"/>
        <item x="17"/>
        <item m="1" x="24"/>
        <item x="20"/>
        <item x="18"/>
        <item x="19"/>
        <item h="1" x="9"/>
        <item m="1" x="23"/>
        <item h="1" x="22"/>
        <item t="default"/>
      </items>
    </pivotField>
    <pivotField showAll="0"/>
    <pivotField showAll="0"/>
    <pivotField axis="axisCol" numFmtId="9" showAll="0">
      <items count="18">
        <item x="1"/>
        <item x="3"/>
        <item m="1" x="16"/>
        <item x="2"/>
        <item m="1" x="11"/>
        <item x="5"/>
        <item x="8"/>
        <item m="1" x="15"/>
        <item m="1" x="10"/>
        <item m="1" x="14"/>
        <item m="1" x="12"/>
        <item x="0"/>
        <item m="1" x="13"/>
        <item x="4"/>
        <item m="1" x="9"/>
        <item x="6"/>
        <item x="7"/>
        <item t="default"/>
      </items>
    </pivotField>
    <pivotField showAll="0"/>
    <pivotField showAll="0"/>
    <pivotField axis="axisRow" showAll="0">
      <items count="9">
        <item x="0"/>
        <item x="1"/>
        <item x="2"/>
        <item x="6"/>
        <item x="3"/>
        <item x="5"/>
        <item x="4"/>
        <item x="7"/>
        <item t="default"/>
      </items>
    </pivotField>
  </pivotFields>
  <rowFields count="1">
    <field x="16"/>
  </rowFields>
  <rowItems count="9">
    <i>
      <x/>
    </i>
    <i>
      <x v="1"/>
    </i>
    <i>
      <x v="2"/>
    </i>
    <i>
      <x v="3"/>
    </i>
    <i>
      <x v="4"/>
    </i>
    <i>
      <x v="5"/>
    </i>
    <i>
      <x v="6"/>
    </i>
    <i>
      <x v="7"/>
    </i>
    <i t="grand">
      <x/>
    </i>
  </rowItems>
  <colFields count="1">
    <field x="13"/>
  </colFields>
  <colItems count="10">
    <i>
      <x/>
    </i>
    <i>
      <x v="1"/>
    </i>
    <i>
      <x v="3"/>
    </i>
    <i>
      <x v="5"/>
    </i>
    <i>
      <x v="6"/>
    </i>
    <i>
      <x v="11"/>
    </i>
    <i>
      <x v="13"/>
    </i>
    <i>
      <x v="15"/>
    </i>
    <i>
      <x v="16"/>
    </i>
    <i t="grand">
      <x/>
    </i>
  </colItems>
  <pageFields count="1">
    <pageField fld="10" hier="-1"/>
  </pageFields>
  <dataFields count="1">
    <dataField name="Cuenta de CÓDIGO HALLAZG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0815"/>
  <sheetViews>
    <sheetView tabSelected="1" zoomScale="85" zoomScaleNormal="85" zoomScaleSheetLayoutView="80" workbookViewId="0">
      <pane ySplit="9" topLeftCell="A10" activePane="bottomLeft" state="frozen"/>
      <selection pane="bottomLeft" activeCell="D12" sqref="D12"/>
    </sheetView>
  </sheetViews>
  <sheetFormatPr baseColWidth="10" defaultColWidth="9.5703125" defaultRowHeight="12.75" x14ac:dyDescent="0.2"/>
  <cols>
    <col min="1" max="1" width="4.7109375" style="14" customWidth="1"/>
    <col min="2" max="2" width="15.85546875" style="18" customWidth="1"/>
    <col min="3" max="3" width="49.28515625" style="42" customWidth="1"/>
    <col min="4" max="4" width="45.7109375" style="17" customWidth="1"/>
    <col min="5" max="5" width="40.140625" style="16" customWidth="1"/>
    <col min="6" max="6" width="30.42578125" style="16" customWidth="1"/>
    <col min="7" max="7" width="26.5703125" style="16" customWidth="1"/>
    <col min="8" max="9" width="13.42578125" style="16" customWidth="1"/>
    <col min="10" max="12" width="13.42578125" style="17" customWidth="1"/>
    <col min="13" max="13" width="9.7109375" style="17" customWidth="1"/>
    <col min="14" max="14" width="44" style="17" customWidth="1"/>
    <col min="15" max="15" width="13.7109375" style="18" customWidth="1"/>
    <col min="16" max="16" width="17.85546875" style="19" customWidth="1"/>
    <col min="17" max="16384" width="9.5703125" style="18"/>
  </cols>
  <sheetData>
    <row r="1" spans="1:16" ht="12.75" customHeight="1" x14ac:dyDescent="0.2">
      <c r="B1" s="56" t="s">
        <v>0</v>
      </c>
      <c r="C1" s="21">
        <v>53</v>
      </c>
      <c r="D1" s="48" t="s">
        <v>1</v>
      </c>
      <c r="E1" s="49"/>
      <c r="F1" s="49"/>
      <c r="G1" s="49"/>
      <c r="H1" s="50"/>
    </row>
    <row r="2" spans="1:16" ht="12.75" customHeight="1" x14ac:dyDescent="0.2">
      <c r="B2" s="56" t="s">
        <v>2</v>
      </c>
      <c r="C2" s="21">
        <v>400</v>
      </c>
      <c r="D2" s="51" t="s">
        <v>3</v>
      </c>
      <c r="E2" s="52"/>
      <c r="F2" s="52"/>
      <c r="G2" s="52"/>
      <c r="H2" s="53"/>
    </row>
    <row r="3" spans="1:16" ht="11.25" customHeight="1" x14ac:dyDescent="0.2">
      <c r="B3" s="56" t="s">
        <v>4</v>
      </c>
      <c r="C3" s="21">
        <v>1</v>
      </c>
    </row>
    <row r="4" spans="1:16" ht="11.25" customHeight="1" x14ac:dyDescent="0.2">
      <c r="B4" s="56" t="s">
        <v>5</v>
      </c>
      <c r="C4" s="21">
        <v>530</v>
      </c>
      <c r="E4" s="20"/>
    </row>
    <row r="5" spans="1:16" ht="11.25" customHeight="1" x14ac:dyDescent="0.2">
      <c r="B5" s="56" t="s">
        <v>6</v>
      </c>
      <c r="C5" s="43">
        <v>42551</v>
      </c>
    </row>
    <row r="6" spans="1:16" ht="11.25" customHeight="1" x14ac:dyDescent="0.2">
      <c r="B6" s="56" t="s">
        <v>7</v>
      </c>
      <c r="C6" s="21">
        <v>6</v>
      </c>
      <c r="D6" s="15" t="s">
        <v>8</v>
      </c>
    </row>
    <row r="8" spans="1:16" ht="12.75" customHeight="1" x14ac:dyDescent="0.2">
      <c r="A8" s="57" t="s">
        <v>9</v>
      </c>
      <c r="B8" s="58">
        <v>8</v>
      </c>
      <c r="C8" s="23">
        <v>12</v>
      </c>
      <c r="D8" s="23">
        <v>16</v>
      </c>
      <c r="E8" s="23">
        <v>20</v>
      </c>
      <c r="F8" s="23">
        <v>24</v>
      </c>
      <c r="G8" s="23">
        <v>28</v>
      </c>
      <c r="H8" s="45">
        <v>31</v>
      </c>
      <c r="I8" s="45">
        <v>32</v>
      </c>
      <c r="J8" s="45">
        <v>36</v>
      </c>
      <c r="K8" s="45">
        <v>40</v>
      </c>
      <c r="L8" s="45">
        <v>44</v>
      </c>
      <c r="M8" s="59" t="s">
        <v>545</v>
      </c>
      <c r="N8" s="59" t="s">
        <v>546</v>
      </c>
      <c r="O8" s="54" t="s">
        <v>21</v>
      </c>
      <c r="P8" s="54" t="s">
        <v>22</v>
      </c>
    </row>
    <row r="9" spans="1:16" s="16" customFormat="1" ht="78.75" customHeight="1" x14ac:dyDescent="0.2">
      <c r="A9" s="22" t="s">
        <v>485</v>
      </c>
      <c r="B9" s="46" t="s">
        <v>10</v>
      </c>
      <c r="C9" s="46" t="s">
        <v>11</v>
      </c>
      <c r="D9" s="46" t="s">
        <v>12</v>
      </c>
      <c r="E9" s="46" t="s">
        <v>13</v>
      </c>
      <c r="F9" s="46" t="s">
        <v>14</v>
      </c>
      <c r="G9" s="46" t="s">
        <v>15</v>
      </c>
      <c r="H9" s="47" t="s">
        <v>16</v>
      </c>
      <c r="I9" s="47" t="s">
        <v>17</v>
      </c>
      <c r="J9" s="47" t="s">
        <v>18</v>
      </c>
      <c r="K9" s="46" t="s">
        <v>19</v>
      </c>
      <c r="L9" s="46" t="s">
        <v>20</v>
      </c>
      <c r="M9" s="60"/>
      <c r="N9" s="60"/>
      <c r="O9" s="60"/>
      <c r="P9" s="60"/>
    </row>
    <row r="10" spans="1:16" s="33" customFormat="1" ht="89.25" x14ac:dyDescent="0.2">
      <c r="A10" s="55">
        <v>1</v>
      </c>
      <c r="B10" s="24" t="s">
        <v>24</v>
      </c>
      <c r="C10" s="25" t="s">
        <v>526</v>
      </c>
      <c r="D10" s="25" t="s">
        <v>25</v>
      </c>
      <c r="E10" s="25" t="s">
        <v>26</v>
      </c>
      <c r="F10" s="25" t="s">
        <v>27</v>
      </c>
      <c r="G10" s="25" t="s">
        <v>28</v>
      </c>
      <c r="H10" s="24">
        <v>1</v>
      </c>
      <c r="I10" s="26">
        <v>41153</v>
      </c>
      <c r="J10" s="27">
        <v>41639</v>
      </c>
      <c r="K10" s="28">
        <f t="shared" ref="K10:K41" si="0">ROUND(((J10-I10)/7),0)</f>
        <v>69</v>
      </c>
      <c r="L10" s="29">
        <v>1</v>
      </c>
      <c r="M10" s="30">
        <f t="shared" ref="M10:M41" si="1">+L10/H10</f>
        <v>1</v>
      </c>
      <c r="N10" s="31" t="s">
        <v>527</v>
      </c>
      <c r="O10" s="32" t="s">
        <v>29</v>
      </c>
      <c r="P10" s="34" t="s">
        <v>30</v>
      </c>
    </row>
    <row r="11" spans="1:16" s="33" customFormat="1" ht="89.25" x14ac:dyDescent="0.2">
      <c r="A11" s="55">
        <v>2</v>
      </c>
      <c r="B11" s="24" t="s">
        <v>24</v>
      </c>
      <c r="C11" s="25" t="s">
        <v>526</v>
      </c>
      <c r="D11" s="25" t="s">
        <v>25</v>
      </c>
      <c r="E11" s="25" t="s">
        <v>26</v>
      </c>
      <c r="F11" s="25" t="s">
        <v>31</v>
      </c>
      <c r="G11" s="25" t="s">
        <v>32</v>
      </c>
      <c r="H11" s="24">
        <v>1</v>
      </c>
      <c r="I11" s="26">
        <v>41153</v>
      </c>
      <c r="J11" s="27">
        <v>41547</v>
      </c>
      <c r="K11" s="28">
        <f t="shared" si="0"/>
        <v>56</v>
      </c>
      <c r="L11" s="29">
        <v>1</v>
      </c>
      <c r="M11" s="30">
        <f t="shared" si="1"/>
        <v>1</v>
      </c>
      <c r="N11" s="31" t="s">
        <v>527</v>
      </c>
      <c r="O11" s="32" t="s">
        <v>33</v>
      </c>
      <c r="P11" s="34" t="s">
        <v>30</v>
      </c>
    </row>
    <row r="12" spans="1:16" s="33" customFormat="1" ht="89.25" x14ac:dyDescent="0.2">
      <c r="A12" s="55">
        <v>3</v>
      </c>
      <c r="B12" s="24" t="s">
        <v>24</v>
      </c>
      <c r="C12" s="25" t="s">
        <v>464</v>
      </c>
      <c r="D12" s="25" t="s">
        <v>25</v>
      </c>
      <c r="E12" s="25" t="s">
        <v>26</v>
      </c>
      <c r="F12" s="25" t="s">
        <v>27</v>
      </c>
      <c r="G12" s="25" t="s">
        <v>28</v>
      </c>
      <c r="H12" s="24">
        <v>1</v>
      </c>
      <c r="I12" s="26">
        <v>41153</v>
      </c>
      <c r="J12" s="27">
        <v>41639</v>
      </c>
      <c r="K12" s="28">
        <f t="shared" si="0"/>
        <v>69</v>
      </c>
      <c r="L12" s="29">
        <v>1</v>
      </c>
      <c r="M12" s="30">
        <f t="shared" si="1"/>
        <v>1</v>
      </c>
      <c r="N12" s="31" t="s">
        <v>530</v>
      </c>
      <c r="O12" s="32" t="s">
        <v>29</v>
      </c>
      <c r="P12" s="34" t="s">
        <v>30</v>
      </c>
    </row>
    <row r="13" spans="1:16" s="33" customFormat="1" ht="89.25" x14ac:dyDescent="0.2">
      <c r="A13" s="55">
        <v>4</v>
      </c>
      <c r="B13" s="24" t="s">
        <v>24</v>
      </c>
      <c r="C13" s="25" t="s">
        <v>464</v>
      </c>
      <c r="D13" s="25" t="s">
        <v>25</v>
      </c>
      <c r="E13" s="25" t="s">
        <v>26</v>
      </c>
      <c r="F13" s="25" t="s">
        <v>31</v>
      </c>
      <c r="G13" s="25" t="s">
        <v>32</v>
      </c>
      <c r="H13" s="24">
        <v>1</v>
      </c>
      <c r="I13" s="26">
        <v>41153</v>
      </c>
      <c r="J13" s="27">
        <v>41547</v>
      </c>
      <c r="K13" s="28">
        <f t="shared" si="0"/>
        <v>56</v>
      </c>
      <c r="L13" s="29">
        <v>1</v>
      </c>
      <c r="M13" s="30">
        <f t="shared" si="1"/>
        <v>1</v>
      </c>
      <c r="N13" s="31" t="s">
        <v>530</v>
      </c>
      <c r="O13" s="32" t="s">
        <v>33</v>
      </c>
      <c r="P13" s="34" t="s">
        <v>30</v>
      </c>
    </row>
    <row r="14" spans="1:16" s="33" customFormat="1" ht="76.5" x14ac:dyDescent="0.2">
      <c r="A14" s="55">
        <v>5</v>
      </c>
      <c r="B14" s="24" t="s">
        <v>24</v>
      </c>
      <c r="C14" s="25" t="s">
        <v>529</v>
      </c>
      <c r="D14" s="25" t="s">
        <v>25</v>
      </c>
      <c r="E14" s="25" t="s">
        <v>26</v>
      </c>
      <c r="F14" s="25" t="s">
        <v>27</v>
      </c>
      <c r="G14" s="25" t="s">
        <v>28</v>
      </c>
      <c r="H14" s="24">
        <v>1</v>
      </c>
      <c r="I14" s="26">
        <v>41153</v>
      </c>
      <c r="J14" s="27">
        <v>41639</v>
      </c>
      <c r="K14" s="28">
        <f t="shared" si="0"/>
        <v>69</v>
      </c>
      <c r="L14" s="29">
        <v>1</v>
      </c>
      <c r="M14" s="30">
        <f t="shared" si="1"/>
        <v>1</v>
      </c>
      <c r="N14" s="31" t="s">
        <v>530</v>
      </c>
      <c r="O14" s="32" t="s">
        <v>29</v>
      </c>
      <c r="P14" s="34" t="s">
        <v>30</v>
      </c>
    </row>
    <row r="15" spans="1:16" s="33" customFormat="1" ht="76.5" x14ac:dyDescent="0.2">
      <c r="A15" s="55">
        <v>6</v>
      </c>
      <c r="B15" s="24" t="s">
        <v>24</v>
      </c>
      <c r="C15" s="25" t="s">
        <v>528</v>
      </c>
      <c r="D15" s="25" t="s">
        <v>25</v>
      </c>
      <c r="E15" s="25" t="s">
        <v>26</v>
      </c>
      <c r="F15" s="25" t="s">
        <v>31</v>
      </c>
      <c r="G15" s="25" t="s">
        <v>32</v>
      </c>
      <c r="H15" s="24">
        <v>1</v>
      </c>
      <c r="I15" s="26">
        <v>41153</v>
      </c>
      <c r="J15" s="27">
        <v>41547</v>
      </c>
      <c r="K15" s="28">
        <f t="shared" si="0"/>
        <v>56</v>
      </c>
      <c r="L15" s="29">
        <v>1</v>
      </c>
      <c r="M15" s="30">
        <f t="shared" si="1"/>
        <v>1</v>
      </c>
      <c r="N15" s="31" t="s">
        <v>530</v>
      </c>
      <c r="O15" s="32" t="s">
        <v>33</v>
      </c>
      <c r="P15" s="34" t="s">
        <v>30</v>
      </c>
    </row>
    <row r="16" spans="1:16" s="33" customFormat="1" ht="102" x14ac:dyDescent="0.2">
      <c r="A16" s="55">
        <v>7</v>
      </c>
      <c r="B16" s="24" t="s">
        <v>24</v>
      </c>
      <c r="C16" s="25" t="s">
        <v>465</v>
      </c>
      <c r="D16" s="25" t="s">
        <v>34</v>
      </c>
      <c r="E16" s="25" t="s">
        <v>35</v>
      </c>
      <c r="F16" s="25" t="s">
        <v>36</v>
      </c>
      <c r="G16" s="25" t="s">
        <v>37</v>
      </c>
      <c r="H16" s="24">
        <v>1</v>
      </c>
      <c r="I16" s="26">
        <v>41153</v>
      </c>
      <c r="J16" s="27">
        <v>41639</v>
      </c>
      <c r="K16" s="28">
        <f t="shared" si="0"/>
        <v>69</v>
      </c>
      <c r="L16" s="29">
        <v>1</v>
      </c>
      <c r="M16" s="30">
        <f t="shared" si="1"/>
        <v>1</v>
      </c>
      <c r="N16" s="31" t="s">
        <v>539</v>
      </c>
      <c r="O16" s="32" t="s">
        <v>38</v>
      </c>
      <c r="P16" s="34" t="s">
        <v>30</v>
      </c>
    </row>
    <row r="17" spans="1:16" s="33" customFormat="1" ht="89.25" x14ac:dyDescent="0.2">
      <c r="A17" s="55">
        <v>8</v>
      </c>
      <c r="B17" s="24" t="s">
        <v>24</v>
      </c>
      <c r="C17" s="25" t="s">
        <v>39</v>
      </c>
      <c r="D17" s="25" t="s">
        <v>25</v>
      </c>
      <c r="E17" s="25" t="s">
        <v>26</v>
      </c>
      <c r="F17" s="25" t="s">
        <v>27</v>
      </c>
      <c r="G17" s="25" t="s">
        <v>28</v>
      </c>
      <c r="H17" s="24">
        <v>1</v>
      </c>
      <c r="I17" s="26">
        <v>41153</v>
      </c>
      <c r="J17" s="27">
        <v>41639</v>
      </c>
      <c r="K17" s="28">
        <f t="shared" si="0"/>
        <v>69</v>
      </c>
      <c r="L17" s="29">
        <v>1</v>
      </c>
      <c r="M17" s="30">
        <f t="shared" si="1"/>
        <v>1</v>
      </c>
      <c r="N17" s="31" t="s">
        <v>530</v>
      </c>
      <c r="O17" s="32" t="s">
        <v>29</v>
      </c>
      <c r="P17" s="34" t="s">
        <v>30</v>
      </c>
    </row>
    <row r="18" spans="1:16" s="33" customFormat="1" ht="76.5" x14ac:dyDescent="0.2">
      <c r="A18" s="55">
        <v>9</v>
      </c>
      <c r="B18" s="24" t="s">
        <v>24</v>
      </c>
      <c r="C18" s="25" t="s">
        <v>40</v>
      </c>
      <c r="D18" s="25" t="s">
        <v>25</v>
      </c>
      <c r="E18" s="25" t="s">
        <v>26</v>
      </c>
      <c r="F18" s="25" t="s">
        <v>31</v>
      </c>
      <c r="G18" s="25" t="s">
        <v>32</v>
      </c>
      <c r="H18" s="24">
        <v>1</v>
      </c>
      <c r="I18" s="26">
        <v>41153</v>
      </c>
      <c r="J18" s="27">
        <v>41547</v>
      </c>
      <c r="K18" s="28">
        <f t="shared" si="0"/>
        <v>56</v>
      </c>
      <c r="L18" s="29">
        <v>1</v>
      </c>
      <c r="M18" s="30">
        <f t="shared" si="1"/>
        <v>1</v>
      </c>
      <c r="N18" s="31" t="s">
        <v>530</v>
      </c>
      <c r="O18" s="32" t="s">
        <v>33</v>
      </c>
      <c r="P18" s="34" t="s">
        <v>30</v>
      </c>
    </row>
    <row r="19" spans="1:16" s="33" customFormat="1" ht="102" x14ac:dyDescent="0.2">
      <c r="A19" s="55">
        <v>10</v>
      </c>
      <c r="B19" s="24" t="s">
        <v>24</v>
      </c>
      <c r="C19" s="25" t="s">
        <v>466</v>
      </c>
      <c r="D19" s="25" t="s">
        <v>34</v>
      </c>
      <c r="E19" s="25" t="s">
        <v>35</v>
      </c>
      <c r="F19" s="25" t="s">
        <v>36</v>
      </c>
      <c r="G19" s="25" t="s">
        <v>37</v>
      </c>
      <c r="H19" s="24">
        <v>1</v>
      </c>
      <c r="I19" s="26">
        <v>41153</v>
      </c>
      <c r="J19" s="27">
        <v>41639</v>
      </c>
      <c r="K19" s="28">
        <f t="shared" si="0"/>
        <v>69</v>
      </c>
      <c r="L19" s="29">
        <v>1</v>
      </c>
      <c r="M19" s="30">
        <f t="shared" si="1"/>
        <v>1</v>
      </c>
      <c r="N19" s="31" t="s">
        <v>539</v>
      </c>
      <c r="O19" s="32" t="s">
        <v>38</v>
      </c>
      <c r="P19" s="34" t="s">
        <v>30</v>
      </c>
    </row>
    <row r="20" spans="1:16" s="33" customFormat="1" ht="102" x14ac:dyDescent="0.2">
      <c r="A20" s="55">
        <v>11</v>
      </c>
      <c r="B20" s="24" t="s">
        <v>24</v>
      </c>
      <c r="C20" s="25" t="s">
        <v>467</v>
      </c>
      <c r="D20" s="25" t="s">
        <v>34</v>
      </c>
      <c r="E20" s="25" t="s">
        <v>35</v>
      </c>
      <c r="F20" s="25" t="s">
        <v>31</v>
      </c>
      <c r="G20" s="25" t="s">
        <v>32</v>
      </c>
      <c r="H20" s="24">
        <v>1</v>
      </c>
      <c r="I20" s="26">
        <v>41153</v>
      </c>
      <c r="J20" s="27">
        <v>41547</v>
      </c>
      <c r="K20" s="28">
        <f t="shared" si="0"/>
        <v>56</v>
      </c>
      <c r="L20" s="29">
        <v>1</v>
      </c>
      <c r="M20" s="30">
        <f t="shared" si="1"/>
        <v>1</v>
      </c>
      <c r="N20" s="31" t="s">
        <v>539</v>
      </c>
      <c r="O20" s="32" t="s">
        <v>33</v>
      </c>
      <c r="P20" s="34" t="s">
        <v>30</v>
      </c>
    </row>
    <row r="21" spans="1:16" s="33" customFormat="1" ht="89.25" x14ac:dyDescent="0.2">
      <c r="A21" s="55">
        <v>12</v>
      </c>
      <c r="B21" s="24" t="s">
        <v>24</v>
      </c>
      <c r="C21" s="25" t="s">
        <v>41</v>
      </c>
      <c r="D21" s="25" t="s">
        <v>25</v>
      </c>
      <c r="E21" s="25" t="s">
        <v>26</v>
      </c>
      <c r="F21" s="25" t="s">
        <v>27</v>
      </c>
      <c r="G21" s="25" t="s">
        <v>28</v>
      </c>
      <c r="H21" s="24">
        <v>1</v>
      </c>
      <c r="I21" s="26">
        <v>41153</v>
      </c>
      <c r="J21" s="27">
        <v>41639</v>
      </c>
      <c r="K21" s="28">
        <f t="shared" si="0"/>
        <v>69</v>
      </c>
      <c r="L21" s="29">
        <v>1</v>
      </c>
      <c r="M21" s="30">
        <f t="shared" si="1"/>
        <v>1</v>
      </c>
      <c r="N21" s="31" t="s">
        <v>527</v>
      </c>
      <c r="O21" s="32" t="s">
        <v>29</v>
      </c>
      <c r="P21" s="34" t="s">
        <v>30</v>
      </c>
    </row>
    <row r="22" spans="1:16" s="33" customFormat="1" ht="89.25" x14ac:dyDescent="0.2">
      <c r="A22" s="55">
        <v>13</v>
      </c>
      <c r="B22" s="24" t="s">
        <v>24</v>
      </c>
      <c r="C22" s="25" t="s">
        <v>41</v>
      </c>
      <c r="D22" s="25" t="s">
        <v>25</v>
      </c>
      <c r="E22" s="25" t="s">
        <v>26</v>
      </c>
      <c r="F22" s="25" t="s">
        <v>31</v>
      </c>
      <c r="G22" s="25" t="s">
        <v>32</v>
      </c>
      <c r="H22" s="24">
        <v>1</v>
      </c>
      <c r="I22" s="26">
        <v>41153</v>
      </c>
      <c r="J22" s="27">
        <v>41547</v>
      </c>
      <c r="K22" s="28">
        <f t="shared" si="0"/>
        <v>56</v>
      </c>
      <c r="L22" s="29">
        <v>1</v>
      </c>
      <c r="M22" s="30">
        <f t="shared" si="1"/>
        <v>1</v>
      </c>
      <c r="N22" s="31" t="s">
        <v>527</v>
      </c>
      <c r="O22" s="32" t="s">
        <v>33</v>
      </c>
      <c r="P22" s="34" t="s">
        <v>30</v>
      </c>
    </row>
    <row r="23" spans="1:16" s="33" customFormat="1" ht="89.25" x14ac:dyDescent="0.2">
      <c r="A23" s="55">
        <v>14</v>
      </c>
      <c r="B23" s="24" t="s">
        <v>24</v>
      </c>
      <c r="C23" s="25" t="s">
        <v>42</v>
      </c>
      <c r="D23" s="25" t="s">
        <v>25</v>
      </c>
      <c r="E23" s="25" t="s">
        <v>26</v>
      </c>
      <c r="F23" s="25" t="s">
        <v>27</v>
      </c>
      <c r="G23" s="25" t="s">
        <v>28</v>
      </c>
      <c r="H23" s="24">
        <v>1</v>
      </c>
      <c r="I23" s="26">
        <v>41153</v>
      </c>
      <c r="J23" s="27">
        <v>41639</v>
      </c>
      <c r="K23" s="28">
        <f t="shared" si="0"/>
        <v>69</v>
      </c>
      <c r="L23" s="29">
        <v>1</v>
      </c>
      <c r="M23" s="30">
        <f t="shared" si="1"/>
        <v>1</v>
      </c>
      <c r="N23" s="31" t="s">
        <v>527</v>
      </c>
      <c r="O23" s="32" t="s">
        <v>29</v>
      </c>
      <c r="P23" s="34" t="s">
        <v>30</v>
      </c>
    </row>
    <row r="24" spans="1:16" s="33" customFormat="1" ht="89.25" x14ac:dyDescent="0.2">
      <c r="A24" s="55">
        <v>15</v>
      </c>
      <c r="B24" s="24" t="s">
        <v>24</v>
      </c>
      <c r="C24" s="25" t="s">
        <v>42</v>
      </c>
      <c r="D24" s="25" t="s">
        <v>25</v>
      </c>
      <c r="E24" s="25" t="s">
        <v>26</v>
      </c>
      <c r="F24" s="25" t="s">
        <v>31</v>
      </c>
      <c r="G24" s="25" t="s">
        <v>32</v>
      </c>
      <c r="H24" s="24">
        <v>1</v>
      </c>
      <c r="I24" s="26">
        <v>41153</v>
      </c>
      <c r="J24" s="27">
        <v>41547</v>
      </c>
      <c r="K24" s="28">
        <f t="shared" si="0"/>
        <v>56</v>
      </c>
      <c r="L24" s="29">
        <v>1</v>
      </c>
      <c r="M24" s="30">
        <f t="shared" si="1"/>
        <v>1</v>
      </c>
      <c r="N24" s="31" t="s">
        <v>527</v>
      </c>
      <c r="O24" s="32" t="s">
        <v>33</v>
      </c>
      <c r="P24" s="34" t="s">
        <v>30</v>
      </c>
    </row>
    <row r="25" spans="1:16" s="33" customFormat="1" ht="102" x14ac:dyDescent="0.2">
      <c r="A25" s="55">
        <v>16</v>
      </c>
      <c r="B25" s="24" t="s">
        <v>24</v>
      </c>
      <c r="C25" s="25" t="s">
        <v>468</v>
      </c>
      <c r="D25" s="25" t="s">
        <v>34</v>
      </c>
      <c r="E25" s="25" t="s">
        <v>35</v>
      </c>
      <c r="F25" s="25" t="s">
        <v>36</v>
      </c>
      <c r="G25" s="25" t="s">
        <v>37</v>
      </c>
      <c r="H25" s="24">
        <v>1</v>
      </c>
      <c r="I25" s="26">
        <v>41153</v>
      </c>
      <c r="J25" s="27">
        <v>41639</v>
      </c>
      <c r="K25" s="28">
        <f t="shared" si="0"/>
        <v>69</v>
      </c>
      <c r="L25" s="29">
        <v>1</v>
      </c>
      <c r="M25" s="30">
        <f t="shared" si="1"/>
        <v>1</v>
      </c>
      <c r="N25" s="31" t="s">
        <v>539</v>
      </c>
      <c r="O25" s="32" t="s">
        <v>38</v>
      </c>
      <c r="P25" s="34" t="s">
        <v>30</v>
      </c>
    </row>
    <row r="26" spans="1:16" s="33" customFormat="1" ht="102" x14ac:dyDescent="0.2">
      <c r="A26" s="55">
        <v>17</v>
      </c>
      <c r="B26" s="24" t="s">
        <v>24</v>
      </c>
      <c r="C26" s="25" t="s">
        <v>468</v>
      </c>
      <c r="D26" s="25" t="s">
        <v>34</v>
      </c>
      <c r="E26" s="25" t="s">
        <v>35</v>
      </c>
      <c r="F26" s="25" t="s">
        <v>36</v>
      </c>
      <c r="G26" s="25" t="s">
        <v>37</v>
      </c>
      <c r="H26" s="24">
        <v>1</v>
      </c>
      <c r="I26" s="26">
        <v>41153</v>
      </c>
      <c r="J26" s="27">
        <v>41639</v>
      </c>
      <c r="K26" s="28">
        <f t="shared" si="0"/>
        <v>69</v>
      </c>
      <c r="L26" s="29">
        <v>1</v>
      </c>
      <c r="M26" s="30">
        <f t="shared" si="1"/>
        <v>1</v>
      </c>
      <c r="N26" s="31" t="s">
        <v>539</v>
      </c>
      <c r="O26" s="32" t="s">
        <v>38</v>
      </c>
      <c r="P26" s="34" t="s">
        <v>30</v>
      </c>
    </row>
    <row r="27" spans="1:16" s="33" customFormat="1" ht="102" x14ac:dyDescent="0.2">
      <c r="A27" s="55">
        <v>18</v>
      </c>
      <c r="B27" s="24" t="s">
        <v>24</v>
      </c>
      <c r="C27" s="25" t="s">
        <v>468</v>
      </c>
      <c r="D27" s="25" t="s">
        <v>34</v>
      </c>
      <c r="E27" s="25" t="s">
        <v>35</v>
      </c>
      <c r="F27" s="25" t="s">
        <v>31</v>
      </c>
      <c r="G27" s="25" t="s">
        <v>32</v>
      </c>
      <c r="H27" s="24">
        <v>1</v>
      </c>
      <c r="I27" s="26">
        <v>41153</v>
      </c>
      <c r="J27" s="27">
        <v>41547</v>
      </c>
      <c r="K27" s="28">
        <f t="shared" si="0"/>
        <v>56</v>
      </c>
      <c r="L27" s="29">
        <v>1</v>
      </c>
      <c r="M27" s="30">
        <f t="shared" si="1"/>
        <v>1</v>
      </c>
      <c r="N27" s="31" t="s">
        <v>539</v>
      </c>
      <c r="O27" s="32" t="s">
        <v>33</v>
      </c>
      <c r="P27" s="34" t="s">
        <v>30</v>
      </c>
    </row>
    <row r="28" spans="1:16" s="33" customFormat="1" ht="76.5" x14ac:dyDescent="0.2">
      <c r="A28" s="55">
        <v>19</v>
      </c>
      <c r="B28" s="24" t="s">
        <v>24</v>
      </c>
      <c r="C28" s="25" t="s">
        <v>43</v>
      </c>
      <c r="D28" s="25" t="s">
        <v>25</v>
      </c>
      <c r="E28" s="25" t="s">
        <v>26</v>
      </c>
      <c r="F28" s="25" t="s">
        <v>44</v>
      </c>
      <c r="G28" s="25" t="s">
        <v>45</v>
      </c>
      <c r="H28" s="24">
        <v>8</v>
      </c>
      <c r="I28" s="26">
        <v>41153</v>
      </c>
      <c r="J28" s="27">
        <v>41455</v>
      </c>
      <c r="K28" s="28">
        <f t="shared" si="0"/>
        <v>43</v>
      </c>
      <c r="L28" s="29">
        <v>8</v>
      </c>
      <c r="M28" s="30">
        <f t="shared" si="1"/>
        <v>1</v>
      </c>
      <c r="N28" s="31" t="s">
        <v>530</v>
      </c>
      <c r="O28" s="32" t="s">
        <v>38</v>
      </c>
      <c r="P28" s="34" t="s">
        <v>30</v>
      </c>
    </row>
    <row r="29" spans="1:16" s="33" customFormat="1" ht="76.5" x14ac:dyDescent="0.2">
      <c r="A29" s="55">
        <v>20</v>
      </c>
      <c r="B29" s="24" t="s">
        <v>24</v>
      </c>
      <c r="C29" s="25" t="s">
        <v>43</v>
      </c>
      <c r="D29" s="25" t="s">
        <v>25</v>
      </c>
      <c r="E29" s="25" t="s">
        <v>26</v>
      </c>
      <c r="F29" s="25" t="s">
        <v>27</v>
      </c>
      <c r="G29" s="25" t="s">
        <v>28</v>
      </c>
      <c r="H29" s="24">
        <v>1</v>
      </c>
      <c r="I29" s="26">
        <v>41153</v>
      </c>
      <c r="J29" s="27">
        <v>41639</v>
      </c>
      <c r="K29" s="28">
        <f t="shared" si="0"/>
        <v>69</v>
      </c>
      <c r="L29" s="29">
        <v>1</v>
      </c>
      <c r="M29" s="30">
        <f t="shared" si="1"/>
        <v>1</v>
      </c>
      <c r="N29" s="31" t="s">
        <v>530</v>
      </c>
      <c r="O29" s="32" t="s">
        <v>29</v>
      </c>
      <c r="P29" s="34" t="s">
        <v>30</v>
      </c>
    </row>
    <row r="30" spans="1:16" s="33" customFormat="1" ht="76.5" x14ac:dyDescent="0.2">
      <c r="A30" s="55">
        <v>21</v>
      </c>
      <c r="B30" s="24" t="s">
        <v>24</v>
      </c>
      <c r="C30" s="25" t="s">
        <v>43</v>
      </c>
      <c r="D30" s="25" t="s">
        <v>25</v>
      </c>
      <c r="E30" s="25" t="s">
        <v>26</v>
      </c>
      <c r="F30" s="25" t="s">
        <v>31</v>
      </c>
      <c r="G30" s="25" t="s">
        <v>32</v>
      </c>
      <c r="H30" s="24">
        <v>1</v>
      </c>
      <c r="I30" s="26">
        <v>41153</v>
      </c>
      <c r="J30" s="27">
        <v>41547</v>
      </c>
      <c r="K30" s="28">
        <f t="shared" si="0"/>
        <v>56</v>
      </c>
      <c r="L30" s="29">
        <v>1</v>
      </c>
      <c r="M30" s="30">
        <f t="shared" si="1"/>
        <v>1</v>
      </c>
      <c r="N30" s="31" t="s">
        <v>530</v>
      </c>
      <c r="O30" s="32" t="s">
        <v>33</v>
      </c>
      <c r="P30" s="34" t="s">
        <v>30</v>
      </c>
    </row>
    <row r="31" spans="1:16" s="33" customFormat="1" ht="76.5" x14ac:dyDescent="0.2">
      <c r="A31" s="55">
        <v>22</v>
      </c>
      <c r="B31" s="24" t="s">
        <v>24</v>
      </c>
      <c r="C31" s="25" t="s">
        <v>469</v>
      </c>
      <c r="D31" s="25" t="s">
        <v>25</v>
      </c>
      <c r="E31" s="25" t="s">
        <v>26</v>
      </c>
      <c r="F31" s="25" t="s">
        <v>27</v>
      </c>
      <c r="G31" s="25" t="s">
        <v>28</v>
      </c>
      <c r="H31" s="24">
        <v>1</v>
      </c>
      <c r="I31" s="26">
        <v>41153</v>
      </c>
      <c r="J31" s="27">
        <v>41639</v>
      </c>
      <c r="K31" s="28">
        <f t="shared" si="0"/>
        <v>69</v>
      </c>
      <c r="L31" s="29">
        <v>1</v>
      </c>
      <c r="M31" s="30">
        <f t="shared" si="1"/>
        <v>1</v>
      </c>
      <c r="N31" s="31" t="s">
        <v>530</v>
      </c>
      <c r="O31" s="32" t="s">
        <v>29</v>
      </c>
      <c r="P31" s="34" t="s">
        <v>30</v>
      </c>
    </row>
    <row r="32" spans="1:16" s="33" customFormat="1" ht="76.5" x14ac:dyDescent="0.2">
      <c r="A32" s="55">
        <v>23</v>
      </c>
      <c r="B32" s="24" t="s">
        <v>24</v>
      </c>
      <c r="C32" s="25" t="s">
        <v>469</v>
      </c>
      <c r="D32" s="25" t="s">
        <v>25</v>
      </c>
      <c r="E32" s="25" t="s">
        <v>26</v>
      </c>
      <c r="F32" s="25" t="s">
        <v>31</v>
      </c>
      <c r="G32" s="25" t="s">
        <v>32</v>
      </c>
      <c r="H32" s="24">
        <v>1</v>
      </c>
      <c r="I32" s="26">
        <v>41153</v>
      </c>
      <c r="J32" s="27">
        <v>41547</v>
      </c>
      <c r="K32" s="28">
        <f t="shared" si="0"/>
        <v>56</v>
      </c>
      <c r="L32" s="29">
        <v>1</v>
      </c>
      <c r="M32" s="30">
        <f t="shared" si="1"/>
        <v>1</v>
      </c>
      <c r="N32" s="31" t="s">
        <v>530</v>
      </c>
      <c r="O32" s="32" t="s">
        <v>33</v>
      </c>
      <c r="P32" s="34" t="s">
        <v>30</v>
      </c>
    </row>
    <row r="33" spans="1:16" s="33" customFormat="1" ht="102" x14ac:dyDescent="0.2">
      <c r="A33" s="55">
        <v>24</v>
      </c>
      <c r="B33" s="24" t="s">
        <v>46</v>
      </c>
      <c r="C33" s="25" t="s">
        <v>47</v>
      </c>
      <c r="D33" s="25" t="s">
        <v>48</v>
      </c>
      <c r="E33" s="25" t="s">
        <v>49</v>
      </c>
      <c r="F33" s="25" t="s">
        <v>50</v>
      </c>
      <c r="G33" s="25" t="s">
        <v>37</v>
      </c>
      <c r="H33" s="24">
        <v>1</v>
      </c>
      <c r="I33" s="26">
        <v>41153</v>
      </c>
      <c r="J33" s="27">
        <v>41639</v>
      </c>
      <c r="K33" s="28">
        <f t="shared" si="0"/>
        <v>69</v>
      </c>
      <c r="L33" s="29">
        <v>1</v>
      </c>
      <c r="M33" s="30">
        <f t="shared" si="1"/>
        <v>1</v>
      </c>
      <c r="N33" s="31" t="s">
        <v>539</v>
      </c>
      <c r="O33" s="32" t="s">
        <v>38</v>
      </c>
      <c r="P33" s="34" t="s">
        <v>30</v>
      </c>
    </row>
    <row r="34" spans="1:16" s="33" customFormat="1" ht="102" x14ac:dyDescent="0.2">
      <c r="A34" s="55">
        <v>25</v>
      </c>
      <c r="B34" s="24" t="s">
        <v>46</v>
      </c>
      <c r="C34" s="25" t="s">
        <v>47</v>
      </c>
      <c r="D34" s="25" t="s">
        <v>48</v>
      </c>
      <c r="E34" s="25" t="s">
        <v>49</v>
      </c>
      <c r="F34" s="25" t="s">
        <v>31</v>
      </c>
      <c r="G34" s="25" t="s">
        <v>32</v>
      </c>
      <c r="H34" s="24">
        <v>1</v>
      </c>
      <c r="I34" s="26">
        <v>41153</v>
      </c>
      <c r="J34" s="27">
        <v>41547</v>
      </c>
      <c r="K34" s="28">
        <f t="shared" si="0"/>
        <v>56</v>
      </c>
      <c r="L34" s="29">
        <v>1</v>
      </c>
      <c r="M34" s="30">
        <f t="shared" si="1"/>
        <v>1</v>
      </c>
      <c r="N34" s="31" t="s">
        <v>539</v>
      </c>
      <c r="O34" s="32" t="s">
        <v>33</v>
      </c>
      <c r="P34" s="34" t="s">
        <v>30</v>
      </c>
    </row>
    <row r="35" spans="1:16" s="33" customFormat="1" ht="89.25" x14ac:dyDescent="0.2">
      <c r="A35" s="55">
        <v>26</v>
      </c>
      <c r="B35" s="24" t="s">
        <v>46</v>
      </c>
      <c r="C35" s="25" t="s">
        <v>55</v>
      </c>
      <c r="D35" s="25" t="s">
        <v>48</v>
      </c>
      <c r="E35" s="25" t="s">
        <v>49</v>
      </c>
      <c r="F35" s="25" t="s">
        <v>50</v>
      </c>
      <c r="G35" s="25" t="s">
        <v>37</v>
      </c>
      <c r="H35" s="24">
        <v>1</v>
      </c>
      <c r="I35" s="26">
        <v>41153</v>
      </c>
      <c r="J35" s="27">
        <v>41639</v>
      </c>
      <c r="K35" s="28">
        <f t="shared" si="0"/>
        <v>69</v>
      </c>
      <c r="L35" s="29">
        <v>1</v>
      </c>
      <c r="M35" s="30">
        <f t="shared" si="1"/>
        <v>1</v>
      </c>
      <c r="N35" s="31" t="s">
        <v>527</v>
      </c>
      <c r="O35" s="32" t="s">
        <v>38</v>
      </c>
      <c r="P35" s="34" t="s">
        <v>30</v>
      </c>
    </row>
    <row r="36" spans="1:16" s="33" customFormat="1" ht="89.25" x14ac:dyDescent="0.2">
      <c r="A36" s="55">
        <v>27</v>
      </c>
      <c r="B36" s="24" t="s">
        <v>51</v>
      </c>
      <c r="C36" s="25" t="s">
        <v>470</v>
      </c>
      <c r="D36" s="25" t="s">
        <v>52</v>
      </c>
      <c r="E36" s="25" t="s">
        <v>53</v>
      </c>
      <c r="F36" s="25" t="s">
        <v>54</v>
      </c>
      <c r="G36" s="25" t="s">
        <v>37</v>
      </c>
      <c r="H36" s="24">
        <v>1</v>
      </c>
      <c r="I36" s="26">
        <v>41153</v>
      </c>
      <c r="J36" s="27">
        <v>41639</v>
      </c>
      <c r="K36" s="28">
        <f t="shared" si="0"/>
        <v>69</v>
      </c>
      <c r="L36" s="29">
        <v>1</v>
      </c>
      <c r="M36" s="30">
        <f t="shared" si="1"/>
        <v>1</v>
      </c>
      <c r="N36" s="31" t="s">
        <v>527</v>
      </c>
      <c r="O36" s="32" t="s">
        <v>38</v>
      </c>
      <c r="P36" s="34" t="s">
        <v>30</v>
      </c>
    </row>
    <row r="37" spans="1:16" s="33" customFormat="1" ht="89.25" x14ac:dyDescent="0.2">
      <c r="A37" s="55">
        <v>28</v>
      </c>
      <c r="B37" s="24" t="s">
        <v>51</v>
      </c>
      <c r="C37" s="25" t="s">
        <v>470</v>
      </c>
      <c r="D37" s="25" t="s">
        <v>52</v>
      </c>
      <c r="E37" s="25" t="s">
        <v>53</v>
      </c>
      <c r="F37" s="25" t="s">
        <v>31</v>
      </c>
      <c r="G37" s="25" t="s">
        <v>32</v>
      </c>
      <c r="H37" s="24">
        <v>1</v>
      </c>
      <c r="I37" s="26">
        <v>41153</v>
      </c>
      <c r="J37" s="27">
        <v>41547</v>
      </c>
      <c r="K37" s="28">
        <f t="shared" si="0"/>
        <v>56</v>
      </c>
      <c r="L37" s="29">
        <v>1</v>
      </c>
      <c r="M37" s="30">
        <f t="shared" si="1"/>
        <v>1</v>
      </c>
      <c r="N37" s="31" t="s">
        <v>527</v>
      </c>
      <c r="O37" s="32" t="s">
        <v>33</v>
      </c>
      <c r="P37" s="34" t="s">
        <v>30</v>
      </c>
    </row>
    <row r="38" spans="1:16" s="33" customFormat="1" ht="89.25" x14ac:dyDescent="0.2">
      <c r="A38" s="55">
        <v>29</v>
      </c>
      <c r="B38" s="24" t="s">
        <v>51</v>
      </c>
      <c r="C38" s="25" t="s">
        <v>55</v>
      </c>
      <c r="D38" s="25" t="s">
        <v>56</v>
      </c>
      <c r="E38" s="25" t="s">
        <v>57</v>
      </c>
      <c r="F38" s="25" t="s">
        <v>58</v>
      </c>
      <c r="G38" s="25" t="s">
        <v>59</v>
      </c>
      <c r="H38" s="24">
        <v>1</v>
      </c>
      <c r="I38" s="26">
        <v>41153</v>
      </c>
      <c r="J38" s="27">
        <v>41639</v>
      </c>
      <c r="K38" s="28">
        <f t="shared" si="0"/>
        <v>69</v>
      </c>
      <c r="L38" s="29">
        <v>1</v>
      </c>
      <c r="M38" s="30">
        <f t="shared" si="1"/>
        <v>1</v>
      </c>
      <c r="N38" s="31" t="s">
        <v>527</v>
      </c>
      <c r="O38" s="32" t="s">
        <v>60</v>
      </c>
      <c r="P38" s="34" t="s">
        <v>30</v>
      </c>
    </row>
    <row r="39" spans="1:16" s="33" customFormat="1" ht="89.25" x14ac:dyDescent="0.2">
      <c r="A39" s="55">
        <v>30</v>
      </c>
      <c r="B39" s="24" t="s">
        <v>51</v>
      </c>
      <c r="C39" s="25" t="s">
        <v>55</v>
      </c>
      <c r="D39" s="25" t="s">
        <v>56</v>
      </c>
      <c r="E39" s="25" t="s">
        <v>57</v>
      </c>
      <c r="F39" s="25" t="s">
        <v>31</v>
      </c>
      <c r="G39" s="25" t="s">
        <v>32</v>
      </c>
      <c r="H39" s="24">
        <v>1</v>
      </c>
      <c r="I39" s="26">
        <v>41153</v>
      </c>
      <c r="J39" s="27">
        <v>41547</v>
      </c>
      <c r="K39" s="28">
        <f t="shared" si="0"/>
        <v>56</v>
      </c>
      <c r="L39" s="29">
        <v>1</v>
      </c>
      <c r="M39" s="30">
        <f t="shared" si="1"/>
        <v>1</v>
      </c>
      <c r="N39" s="31" t="s">
        <v>527</v>
      </c>
      <c r="O39" s="32" t="s">
        <v>33</v>
      </c>
      <c r="P39" s="34" t="s">
        <v>30</v>
      </c>
    </row>
    <row r="40" spans="1:16" s="33" customFormat="1" ht="89.25" x14ac:dyDescent="0.2">
      <c r="A40" s="55">
        <v>31</v>
      </c>
      <c r="B40" s="24" t="s">
        <v>24</v>
      </c>
      <c r="C40" s="25" t="s">
        <v>463</v>
      </c>
      <c r="D40" s="25" t="s">
        <v>25</v>
      </c>
      <c r="E40" s="25" t="s">
        <v>26</v>
      </c>
      <c r="F40" s="25" t="s">
        <v>44</v>
      </c>
      <c r="G40" s="25" t="s">
        <v>45</v>
      </c>
      <c r="H40" s="24">
        <v>8</v>
      </c>
      <c r="I40" s="26">
        <v>41153</v>
      </c>
      <c r="J40" s="27">
        <v>41455</v>
      </c>
      <c r="K40" s="28">
        <f t="shared" si="0"/>
        <v>43</v>
      </c>
      <c r="L40" s="29">
        <v>8</v>
      </c>
      <c r="M40" s="30">
        <f t="shared" si="1"/>
        <v>1</v>
      </c>
      <c r="N40" s="31" t="s">
        <v>527</v>
      </c>
      <c r="O40" s="32" t="s">
        <v>60</v>
      </c>
      <c r="P40" s="34" t="s">
        <v>30</v>
      </c>
    </row>
    <row r="41" spans="1:16" s="33" customFormat="1" ht="89.25" x14ac:dyDescent="0.2">
      <c r="A41" s="55">
        <v>32</v>
      </c>
      <c r="B41" s="24" t="s">
        <v>24</v>
      </c>
      <c r="C41" s="25" t="s">
        <v>520</v>
      </c>
      <c r="D41" s="25" t="s">
        <v>25</v>
      </c>
      <c r="E41" s="25" t="s">
        <v>26</v>
      </c>
      <c r="F41" s="25" t="s">
        <v>44</v>
      </c>
      <c r="G41" s="25" t="s">
        <v>45</v>
      </c>
      <c r="H41" s="24">
        <v>8</v>
      </c>
      <c r="I41" s="26">
        <v>41153</v>
      </c>
      <c r="J41" s="27">
        <v>41455</v>
      </c>
      <c r="K41" s="28">
        <f t="shared" si="0"/>
        <v>43</v>
      </c>
      <c r="L41" s="29">
        <v>8</v>
      </c>
      <c r="M41" s="30">
        <f t="shared" si="1"/>
        <v>1</v>
      </c>
      <c r="N41" s="31" t="s">
        <v>530</v>
      </c>
      <c r="O41" s="32" t="s">
        <v>60</v>
      </c>
      <c r="P41" s="34" t="s">
        <v>30</v>
      </c>
    </row>
    <row r="42" spans="1:16" s="33" customFormat="1" ht="89.25" x14ac:dyDescent="0.2">
      <c r="A42" s="55">
        <v>33</v>
      </c>
      <c r="B42" s="24" t="s">
        <v>24</v>
      </c>
      <c r="C42" s="25" t="s">
        <v>471</v>
      </c>
      <c r="D42" s="25" t="s">
        <v>25</v>
      </c>
      <c r="E42" s="25" t="s">
        <v>26</v>
      </c>
      <c r="F42" s="25" t="s">
        <v>44</v>
      </c>
      <c r="G42" s="25" t="s">
        <v>45</v>
      </c>
      <c r="H42" s="24">
        <v>8</v>
      </c>
      <c r="I42" s="26">
        <v>41153</v>
      </c>
      <c r="J42" s="27">
        <v>41455</v>
      </c>
      <c r="K42" s="28">
        <f t="shared" ref="K42:K69" si="2">ROUND(((J42-I42)/7),0)</f>
        <v>43</v>
      </c>
      <c r="L42" s="29">
        <v>8</v>
      </c>
      <c r="M42" s="30">
        <f t="shared" ref="M42:M73" si="3">+L42/H42</f>
        <v>1</v>
      </c>
      <c r="N42" s="31" t="s">
        <v>530</v>
      </c>
      <c r="O42" s="32" t="s">
        <v>60</v>
      </c>
      <c r="P42" s="34" t="s">
        <v>30</v>
      </c>
    </row>
    <row r="43" spans="1:16" s="33" customFormat="1" ht="76.5" x14ac:dyDescent="0.2">
      <c r="A43" s="55">
        <v>34</v>
      </c>
      <c r="B43" s="24" t="s">
        <v>24</v>
      </c>
      <c r="C43" s="25" t="s">
        <v>40</v>
      </c>
      <c r="D43" s="25" t="s">
        <v>25</v>
      </c>
      <c r="E43" s="25" t="s">
        <v>26</v>
      </c>
      <c r="F43" s="25" t="s">
        <v>44</v>
      </c>
      <c r="G43" s="25" t="s">
        <v>45</v>
      </c>
      <c r="H43" s="24">
        <v>8</v>
      </c>
      <c r="I43" s="26">
        <v>41153</v>
      </c>
      <c r="J43" s="27">
        <v>41455</v>
      </c>
      <c r="K43" s="28">
        <f t="shared" si="2"/>
        <v>43</v>
      </c>
      <c r="L43" s="29">
        <v>8</v>
      </c>
      <c r="M43" s="30">
        <f t="shared" si="3"/>
        <v>1</v>
      </c>
      <c r="N43" s="31" t="s">
        <v>530</v>
      </c>
      <c r="O43" s="32" t="s">
        <v>60</v>
      </c>
      <c r="P43" s="34" t="s">
        <v>30</v>
      </c>
    </row>
    <row r="44" spans="1:16" s="33" customFormat="1" ht="89.25" x14ac:dyDescent="0.2">
      <c r="A44" s="55">
        <v>35</v>
      </c>
      <c r="B44" s="24" t="s">
        <v>24</v>
      </c>
      <c r="C44" s="25" t="s">
        <v>41</v>
      </c>
      <c r="D44" s="25" t="s">
        <v>25</v>
      </c>
      <c r="E44" s="25" t="s">
        <v>26</v>
      </c>
      <c r="F44" s="25" t="s">
        <v>44</v>
      </c>
      <c r="G44" s="25" t="s">
        <v>45</v>
      </c>
      <c r="H44" s="24">
        <v>8</v>
      </c>
      <c r="I44" s="26">
        <v>41153</v>
      </c>
      <c r="J44" s="27">
        <v>41455</v>
      </c>
      <c r="K44" s="28">
        <f t="shared" si="2"/>
        <v>43</v>
      </c>
      <c r="L44" s="29">
        <v>8</v>
      </c>
      <c r="M44" s="30">
        <f t="shared" si="3"/>
        <v>1</v>
      </c>
      <c r="N44" s="31" t="s">
        <v>527</v>
      </c>
      <c r="O44" s="32" t="s">
        <v>60</v>
      </c>
      <c r="P44" s="34" t="s">
        <v>30</v>
      </c>
    </row>
    <row r="45" spans="1:16" s="33" customFormat="1" ht="89.25" x14ac:dyDescent="0.2">
      <c r="A45" s="55">
        <v>36</v>
      </c>
      <c r="B45" s="24" t="s">
        <v>24</v>
      </c>
      <c r="C45" s="25" t="s">
        <v>42</v>
      </c>
      <c r="D45" s="25" t="s">
        <v>25</v>
      </c>
      <c r="E45" s="25" t="s">
        <v>26</v>
      </c>
      <c r="F45" s="25" t="s">
        <v>44</v>
      </c>
      <c r="G45" s="25" t="s">
        <v>45</v>
      </c>
      <c r="H45" s="24">
        <v>8</v>
      </c>
      <c r="I45" s="26">
        <v>41153</v>
      </c>
      <c r="J45" s="27">
        <v>41455</v>
      </c>
      <c r="K45" s="28">
        <f t="shared" si="2"/>
        <v>43</v>
      </c>
      <c r="L45" s="29">
        <v>8</v>
      </c>
      <c r="M45" s="30">
        <f t="shared" si="3"/>
        <v>1</v>
      </c>
      <c r="N45" s="31" t="s">
        <v>527</v>
      </c>
      <c r="O45" s="32" t="s">
        <v>60</v>
      </c>
      <c r="P45" s="34" t="s">
        <v>30</v>
      </c>
    </row>
    <row r="46" spans="1:16" s="33" customFormat="1" ht="102" x14ac:dyDescent="0.2">
      <c r="A46" s="55">
        <v>37</v>
      </c>
      <c r="B46" s="24">
        <v>10</v>
      </c>
      <c r="C46" s="25" t="s">
        <v>61</v>
      </c>
      <c r="D46" s="25" t="s">
        <v>62</v>
      </c>
      <c r="E46" s="25" t="s">
        <v>63</v>
      </c>
      <c r="F46" s="25" t="s">
        <v>64</v>
      </c>
      <c r="G46" s="25" t="s">
        <v>65</v>
      </c>
      <c r="H46" s="24">
        <v>1</v>
      </c>
      <c r="I46" s="26">
        <v>41456</v>
      </c>
      <c r="J46" s="27">
        <v>41729</v>
      </c>
      <c r="K46" s="28">
        <f t="shared" si="2"/>
        <v>39</v>
      </c>
      <c r="L46" s="29">
        <v>1</v>
      </c>
      <c r="M46" s="30">
        <f t="shared" si="3"/>
        <v>1</v>
      </c>
      <c r="N46" s="31" t="s">
        <v>522</v>
      </c>
      <c r="O46" s="32" t="s">
        <v>66</v>
      </c>
      <c r="P46" s="34" t="s">
        <v>67</v>
      </c>
    </row>
    <row r="47" spans="1:16" s="33" customFormat="1" ht="114.75" x14ac:dyDescent="0.2">
      <c r="A47" s="55">
        <v>38</v>
      </c>
      <c r="B47" s="24">
        <v>12</v>
      </c>
      <c r="C47" s="25" t="s">
        <v>68</v>
      </c>
      <c r="D47" s="25" t="s">
        <v>69</v>
      </c>
      <c r="E47" s="25" t="s">
        <v>70</v>
      </c>
      <c r="F47" s="25" t="s">
        <v>71</v>
      </c>
      <c r="G47" s="25" t="s">
        <v>72</v>
      </c>
      <c r="H47" s="24">
        <v>1</v>
      </c>
      <c r="I47" s="26">
        <v>41456</v>
      </c>
      <c r="J47" s="27">
        <v>41851</v>
      </c>
      <c r="K47" s="28">
        <f t="shared" si="2"/>
        <v>56</v>
      </c>
      <c r="L47" s="29">
        <v>1</v>
      </c>
      <c r="M47" s="30">
        <f t="shared" si="3"/>
        <v>1</v>
      </c>
      <c r="N47" s="31" t="s">
        <v>73</v>
      </c>
      <c r="O47" s="32" t="s">
        <v>38</v>
      </c>
      <c r="P47" s="34" t="s">
        <v>67</v>
      </c>
    </row>
    <row r="48" spans="1:16" s="33" customFormat="1" ht="102" x14ac:dyDescent="0.2">
      <c r="A48" s="55">
        <v>39</v>
      </c>
      <c r="B48" s="24">
        <v>13</v>
      </c>
      <c r="C48" s="25" t="s">
        <v>74</v>
      </c>
      <c r="D48" s="25" t="s">
        <v>75</v>
      </c>
      <c r="E48" s="25" t="s">
        <v>76</v>
      </c>
      <c r="F48" s="25" t="s">
        <v>77</v>
      </c>
      <c r="G48" s="25" t="s">
        <v>78</v>
      </c>
      <c r="H48" s="24">
        <v>1</v>
      </c>
      <c r="I48" s="26">
        <v>41456</v>
      </c>
      <c r="J48" s="27">
        <v>41486</v>
      </c>
      <c r="K48" s="28">
        <f t="shared" si="2"/>
        <v>4</v>
      </c>
      <c r="L48" s="29">
        <v>1</v>
      </c>
      <c r="M48" s="30">
        <f t="shared" si="3"/>
        <v>1</v>
      </c>
      <c r="N48" s="31" t="s">
        <v>521</v>
      </c>
      <c r="O48" s="32" t="s">
        <v>38</v>
      </c>
      <c r="P48" s="34" t="s">
        <v>67</v>
      </c>
    </row>
    <row r="49" spans="1:16" s="33" customFormat="1" ht="102" x14ac:dyDescent="0.2">
      <c r="A49" s="55">
        <v>40</v>
      </c>
      <c r="B49" s="24">
        <v>14</v>
      </c>
      <c r="C49" s="25" t="s">
        <v>79</v>
      </c>
      <c r="D49" s="25" t="s">
        <v>80</v>
      </c>
      <c r="E49" s="25" t="s">
        <v>81</v>
      </c>
      <c r="F49" s="25" t="s">
        <v>82</v>
      </c>
      <c r="G49" s="25" t="s">
        <v>83</v>
      </c>
      <c r="H49" s="24">
        <v>1</v>
      </c>
      <c r="I49" s="26">
        <v>41456</v>
      </c>
      <c r="J49" s="27">
        <v>41486</v>
      </c>
      <c r="K49" s="28">
        <f t="shared" si="2"/>
        <v>4</v>
      </c>
      <c r="L49" s="29">
        <v>1</v>
      </c>
      <c r="M49" s="30">
        <f t="shared" si="3"/>
        <v>1</v>
      </c>
      <c r="N49" s="31" t="s">
        <v>522</v>
      </c>
      <c r="O49" s="32" t="s">
        <v>84</v>
      </c>
      <c r="P49" s="34" t="s">
        <v>67</v>
      </c>
    </row>
    <row r="50" spans="1:16" s="33" customFormat="1" ht="102" x14ac:dyDescent="0.2">
      <c r="A50" s="55">
        <v>41</v>
      </c>
      <c r="B50" s="24">
        <v>14</v>
      </c>
      <c r="C50" s="25" t="s">
        <v>79</v>
      </c>
      <c r="D50" s="25" t="s">
        <v>80</v>
      </c>
      <c r="E50" s="25" t="s">
        <v>81</v>
      </c>
      <c r="F50" s="25" t="s">
        <v>85</v>
      </c>
      <c r="G50" s="25" t="s">
        <v>86</v>
      </c>
      <c r="H50" s="24">
        <v>2</v>
      </c>
      <c r="I50" s="26">
        <v>41456</v>
      </c>
      <c r="J50" s="27">
        <v>41670</v>
      </c>
      <c r="K50" s="28">
        <f t="shared" si="2"/>
        <v>31</v>
      </c>
      <c r="L50" s="29">
        <v>2</v>
      </c>
      <c r="M50" s="30">
        <f t="shared" si="3"/>
        <v>1</v>
      </c>
      <c r="N50" s="31" t="s">
        <v>522</v>
      </c>
      <c r="O50" s="32" t="s">
        <v>60</v>
      </c>
      <c r="P50" s="34" t="s">
        <v>67</v>
      </c>
    </row>
    <row r="51" spans="1:16" s="33" customFormat="1" ht="102" x14ac:dyDescent="0.2">
      <c r="A51" s="55">
        <v>42</v>
      </c>
      <c r="B51" s="24">
        <v>15</v>
      </c>
      <c r="C51" s="25" t="s">
        <v>87</v>
      </c>
      <c r="D51" s="25" t="s">
        <v>88</v>
      </c>
      <c r="E51" s="25" t="s">
        <v>89</v>
      </c>
      <c r="F51" s="25" t="s">
        <v>90</v>
      </c>
      <c r="G51" s="25" t="s">
        <v>91</v>
      </c>
      <c r="H51" s="24">
        <v>1</v>
      </c>
      <c r="I51" s="26">
        <v>41456</v>
      </c>
      <c r="J51" s="27">
        <v>41486</v>
      </c>
      <c r="K51" s="28">
        <f t="shared" si="2"/>
        <v>4</v>
      </c>
      <c r="L51" s="29">
        <v>1</v>
      </c>
      <c r="M51" s="30">
        <f t="shared" si="3"/>
        <v>1</v>
      </c>
      <c r="N51" s="31" t="s">
        <v>522</v>
      </c>
      <c r="O51" s="32" t="s">
        <v>38</v>
      </c>
      <c r="P51" s="34" t="s">
        <v>67</v>
      </c>
    </row>
    <row r="52" spans="1:16" s="33" customFormat="1" ht="102" x14ac:dyDescent="0.2">
      <c r="A52" s="55">
        <v>43</v>
      </c>
      <c r="B52" s="24">
        <v>18</v>
      </c>
      <c r="C52" s="25" t="s">
        <v>92</v>
      </c>
      <c r="D52" s="25" t="s">
        <v>93</v>
      </c>
      <c r="E52" s="25" t="s">
        <v>94</v>
      </c>
      <c r="F52" s="25" t="s">
        <v>95</v>
      </c>
      <c r="G52" s="25" t="s">
        <v>96</v>
      </c>
      <c r="H52" s="24">
        <v>1</v>
      </c>
      <c r="I52" s="26">
        <v>41456</v>
      </c>
      <c r="J52" s="27">
        <v>41639</v>
      </c>
      <c r="K52" s="28">
        <f t="shared" si="2"/>
        <v>26</v>
      </c>
      <c r="L52" s="29">
        <v>1</v>
      </c>
      <c r="M52" s="30">
        <f t="shared" si="3"/>
        <v>1</v>
      </c>
      <c r="N52" s="31" t="s">
        <v>521</v>
      </c>
      <c r="O52" s="32" t="s">
        <v>38</v>
      </c>
      <c r="P52" s="34" t="s">
        <v>67</v>
      </c>
    </row>
    <row r="53" spans="1:16" s="33" customFormat="1" ht="102" x14ac:dyDescent="0.2">
      <c r="A53" s="55">
        <v>44</v>
      </c>
      <c r="B53" s="24">
        <v>18</v>
      </c>
      <c r="C53" s="25" t="s">
        <v>97</v>
      </c>
      <c r="D53" s="25" t="s">
        <v>93</v>
      </c>
      <c r="E53" s="25" t="s">
        <v>94</v>
      </c>
      <c r="F53" s="25" t="s">
        <v>95</v>
      </c>
      <c r="G53" s="25" t="s">
        <v>96</v>
      </c>
      <c r="H53" s="24">
        <v>1</v>
      </c>
      <c r="I53" s="26">
        <v>41547</v>
      </c>
      <c r="J53" s="27">
        <v>41639</v>
      </c>
      <c r="K53" s="28">
        <f t="shared" si="2"/>
        <v>13</v>
      </c>
      <c r="L53" s="29">
        <v>1</v>
      </c>
      <c r="M53" s="30">
        <f t="shared" si="3"/>
        <v>1</v>
      </c>
      <c r="N53" s="31" t="s">
        <v>521</v>
      </c>
      <c r="O53" s="32" t="s">
        <v>38</v>
      </c>
      <c r="P53" s="34" t="s">
        <v>67</v>
      </c>
    </row>
    <row r="54" spans="1:16" s="33" customFormat="1" ht="89.25" x14ac:dyDescent="0.2">
      <c r="A54" s="55">
        <v>45</v>
      </c>
      <c r="B54" s="24">
        <v>21</v>
      </c>
      <c r="C54" s="25" t="s">
        <v>98</v>
      </c>
      <c r="D54" s="25" t="s">
        <v>99</v>
      </c>
      <c r="E54" s="25" t="s">
        <v>100</v>
      </c>
      <c r="F54" s="25" t="s">
        <v>101</v>
      </c>
      <c r="G54" s="25" t="s">
        <v>102</v>
      </c>
      <c r="H54" s="24">
        <v>395</v>
      </c>
      <c r="I54" s="26">
        <v>41456</v>
      </c>
      <c r="J54" s="27">
        <v>41578</v>
      </c>
      <c r="K54" s="28">
        <f t="shared" si="2"/>
        <v>17</v>
      </c>
      <c r="L54" s="29">
        <v>395</v>
      </c>
      <c r="M54" s="30">
        <f t="shared" si="3"/>
        <v>1</v>
      </c>
      <c r="N54" s="31" t="s">
        <v>525</v>
      </c>
      <c r="O54" s="32" t="s">
        <v>103</v>
      </c>
      <c r="P54" s="34" t="s">
        <v>67</v>
      </c>
    </row>
    <row r="55" spans="1:16" s="33" customFormat="1" ht="89.25" x14ac:dyDescent="0.2">
      <c r="A55" s="55">
        <v>46</v>
      </c>
      <c r="B55" s="24">
        <v>21</v>
      </c>
      <c r="C55" s="25" t="s">
        <v>98</v>
      </c>
      <c r="D55" s="25" t="s">
        <v>99</v>
      </c>
      <c r="E55" s="25" t="s">
        <v>100</v>
      </c>
      <c r="F55" s="25" t="s">
        <v>104</v>
      </c>
      <c r="G55" s="25" t="s">
        <v>105</v>
      </c>
      <c r="H55" s="24">
        <v>55</v>
      </c>
      <c r="I55" s="26">
        <v>41456</v>
      </c>
      <c r="J55" s="27">
        <v>41639</v>
      </c>
      <c r="K55" s="28">
        <f t="shared" si="2"/>
        <v>26</v>
      </c>
      <c r="L55" s="29">
        <v>55</v>
      </c>
      <c r="M55" s="30">
        <f t="shared" si="3"/>
        <v>1</v>
      </c>
      <c r="N55" s="31" t="s">
        <v>525</v>
      </c>
      <c r="O55" s="32" t="s">
        <v>106</v>
      </c>
      <c r="P55" s="34" t="s">
        <v>67</v>
      </c>
    </row>
    <row r="56" spans="1:16" s="33" customFormat="1" ht="89.25" x14ac:dyDescent="0.2">
      <c r="A56" s="55">
        <v>47</v>
      </c>
      <c r="B56" s="24">
        <v>22</v>
      </c>
      <c r="C56" s="25" t="s">
        <v>107</v>
      </c>
      <c r="D56" s="25" t="s">
        <v>108</v>
      </c>
      <c r="E56" s="25" t="s">
        <v>94</v>
      </c>
      <c r="F56" s="25" t="s">
        <v>95</v>
      </c>
      <c r="G56" s="25" t="s">
        <v>96</v>
      </c>
      <c r="H56" s="24">
        <v>1</v>
      </c>
      <c r="I56" s="26">
        <v>41456</v>
      </c>
      <c r="J56" s="27">
        <v>41639</v>
      </c>
      <c r="K56" s="28">
        <f t="shared" si="2"/>
        <v>26</v>
      </c>
      <c r="L56" s="29">
        <v>1</v>
      </c>
      <c r="M56" s="30">
        <f t="shared" si="3"/>
        <v>1</v>
      </c>
      <c r="N56" s="31" t="s">
        <v>525</v>
      </c>
      <c r="O56" s="32" t="s">
        <v>38</v>
      </c>
      <c r="P56" s="34" t="s">
        <v>67</v>
      </c>
    </row>
    <row r="57" spans="1:16" s="33" customFormat="1" ht="102" x14ac:dyDescent="0.2">
      <c r="A57" s="55">
        <v>48</v>
      </c>
      <c r="B57" s="24">
        <v>23</v>
      </c>
      <c r="C57" s="25" t="s">
        <v>109</v>
      </c>
      <c r="D57" s="25" t="s">
        <v>110</v>
      </c>
      <c r="E57" s="25" t="s">
        <v>111</v>
      </c>
      <c r="F57" s="25" t="s">
        <v>112</v>
      </c>
      <c r="G57" s="25" t="s">
        <v>113</v>
      </c>
      <c r="H57" s="24">
        <v>5</v>
      </c>
      <c r="I57" s="26">
        <v>41608</v>
      </c>
      <c r="J57" s="26">
        <v>42369</v>
      </c>
      <c r="K57" s="28">
        <f t="shared" si="2"/>
        <v>109</v>
      </c>
      <c r="L57" s="29">
        <v>5</v>
      </c>
      <c r="M57" s="30">
        <f t="shared" si="3"/>
        <v>1</v>
      </c>
      <c r="N57" s="31" t="s">
        <v>114</v>
      </c>
      <c r="O57" s="32" t="s">
        <v>60</v>
      </c>
      <c r="P57" s="34" t="s">
        <v>67</v>
      </c>
    </row>
    <row r="58" spans="1:16" s="33" customFormat="1" ht="89.25" x14ac:dyDescent="0.2">
      <c r="A58" s="55">
        <v>49</v>
      </c>
      <c r="B58" s="24">
        <v>24</v>
      </c>
      <c r="C58" s="25" t="s">
        <v>115</v>
      </c>
      <c r="D58" s="25" t="s">
        <v>116</v>
      </c>
      <c r="E58" s="25" t="s">
        <v>117</v>
      </c>
      <c r="F58" s="25" t="s">
        <v>118</v>
      </c>
      <c r="G58" s="25" t="s">
        <v>119</v>
      </c>
      <c r="H58" s="24">
        <v>1</v>
      </c>
      <c r="I58" s="26">
        <v>41820</v>
      </c>
      <c r="J58" s="27">
        <v>42676</v>
      </c>
      <c r="K58" s="28">
        <f t="shared" si="2"/>
        <v>122</v>
      </c>
      <c r="L58" s="29">
        <v>0</v>
      </c>
      <c r="M58" s="30">
        <f t="shared" si="3"/>
        <v>0</v>
      </c>
      <c r="N58" s="34" t="s">
        <v>120</v>
      </c>
      <c r="O58" s="32" t="s">
        <v>60</v>
      </c>
      <c r="P58" s="34" t="s">
        <v>67</v>
      </c>
    </row>
    <row r="59" spans="1:16" s="33" customFormat="1" ht="102" x14ac:dyDescent="0.2">
      <c r="A59" s="55">
        <v>50</v>
      </c>
      <c r="B59" s="24">
        <v>24</v>
      </c>
      <c r="C59" s="25" t="s">
        <v>115</v>
      </c>
      <c r="D59" s="25" t="s">
        <v>116</v>
      </c>
      <c r="E59" s="25" t="s">
        <v>121</v>
      </c>
      <c r="F59" s="25" t="s">
        <v>122</v>
      </c>
      <c r="G59" s="25" t="s">
        <v>123</v>
      </c>
      <c r="H59" s="24">
        <v>1</v>
      </c>
      <c r="I59" s="26">
        <v>41456</v>
      </c>
      <c r="J59" s="26">
        <v>42004</v>
      </c>
      <c r="K59" s="28">
        <f t="shared" si="2"/>
        <v>78</v>
      </c>
      <c r="L59" s="29">
        <v>0.5</v>
      </c>
      <c r="M59" s="30">
        <f t="shared" si="3"/>
        <v>0.5</v>
      </c>
      <c r="N59" s="35" t="s">
        <v>124</v>
      </c>
      <c r="O59" s="32" t="s">
        <v>125</v>
      </c>
      <c r="P59" s="34" t="s">
        <v>67</v>
      </c>
    </row>
    <row r="60" spans="1:16" s="33" customFormat="1" ht="102" x14ac:dyDescent="0.2">
      <c r="A60" s="55">
        <v>51</v>
      </c>
      <c r="B60" s="24">
        <v>32</v>
      </c>
      <c r="C60" s="25" t="s">
        <v>126</v>
      </c>
      <c r="D60" s="25" t="s">
        <v>127</v>
      </c>
      <c r="E60" s="25" t="s">
        <v>128</v>
      </c>
      <c r="F60" s="25" t="s">
        <v>129</v>
      </c>
      <c r="G60" s="25" t="s">
        <v>130</v>
      </c>
      <c r="H60" s="24">
        <v>1</v>
      </c>
      <c r="I60" s="26">
        <v>41456</v>
      </c>
      <c r="J60" s="27">
        <v>41486</v>
      </c>
      <c r="K60" s="28">
        <f t="shared" si="2"/>
        <v>4</v>
      </c>
      <c r="L60" s="29">
        <v>1</v>
      </c>
      <c r="M60" s="30">
        <f t="shared" si="3"/>
        <v>1</v>
      </c>
      <c r="N60" s="31" t="s">
        <v>523</v>
      </c>
      <c r="O60" s="32" t="s">
        <v>29</v>
      </c>
      <c r="P60" s="34" t="s">
        <v>67</v>
      </c>
    </row>
    <row r="61" spans="1:16" s="33" customFormat="1" ht="102" x14ac:dyDescent="0.2">
      <c r="A61" s="55">
        <v>52</v>
      </c>
      <c r="B61" s="24">
        <v>32</v>
      </c>
      <c r="C61" s="25" t="s">
        <v>126</v>
      </c>
      <c r="D61" s="25" t="s">
        <v>127</v>
      </c>
      <c r="E61" s="25" t="s">
        <v>128</v>
      </c>
      <c r="F61" s="25" t="s">
        <v>131</v>
      </c>
      <c r="G61" s="25" t="s">
        <v>132</v>
      </c>
      <c r="H61" s="24">
        <v>4</v>
      </c>
      <c r="I61" s="26">
        <v>41456</v>
      </c>
      <c r="J61" s="27">
        <v>41851</v>
      </c>
      <c r="K61" s="28">
        <f t="shared" si="2"/>
        <v>56</v>
      </c>
      <c r="L61" s="29">
        <v>4</v>
      </c>
      <c r="M61" s="30">
        <f t="shared" si="3"/>
        <v>1</v>
      </c>
      <c r="N61" s="31" t="s">
        <v>523</v>
      </c>
      <c r="O61" s="32" t="s">
        <v>29</v>
      </c>
      <c r="P61" s="34" t="s">
        <v>67</v>
      </c>
    </row>
    <row r="62" spans="1:16" s="33" customFormat="1" ht="102" x14ac:dyDescent="0.2">
      <c r="A62" s="55">
        <v>53</v>
      </c>
      <c r="B62" s="24">
        <v>35</v>
      </c>
      <c r="C62" s="25" t="s">
        <v>133</v>
      </c>
      <c r="D62" s="25" t="s">
        <v>134</v>
      </c>
      <c r="E62" s="25" t="s">
        <v>135</v>
      </c>
      <c r="F62" s="25" t="s">
        <v>136</v>
      </c>
      <c r="G62" s="25" t="s">
        <v>137</v>
      </c>
      <c r="H62" s="24">
        <v>2</v>
      </c>
      <c r="I62" s="26">
        <v>41456</v>
      </c>
      <c r="J62" s="26">
        <v>42004</v>
      </c>
      <c r="K62" s="28">
        <f t="shared" si="2"/>
        <v>78</v>
      </c>
      <c r="L62" s="29">
        <v>0</v>
      </c>
      <c r="M62" s="30">
        <f t="shared" si="3"/>
        <v>0</v>
      </c>
      <c r="N62" s="35" t="s">
        <v>543</v>
      </c>
      <c r="O62" s="32" t="s">
        <v>29</v>
      </c>
      <c r="P62" s="34" t="s">
        <v>67</v>
      </c>
    </row>
    <row r="63" spans="1:16" s="33" customFormat="1" ht="102" x14ac:dyDescent="0.2">
      <c r="A63" s="55">
        <v>54</v>
      </c>
      <c r="B63" s="24" t="s">
        <v>138</v>
      </c>
      <c r="C63" s="25" t="s">
        <v>139</v>
      </c>
      <c r="D63" s="25" t="s">
        <v>140</v>
      </c>
      <c r="E63" s="25" t="s">
        <v>141</v>
      </c>
      <c r="F63" s="25" t="s">
        <v>142</v>
      </c>
      <c r="G63" s="25" t="s">
        <v>143</v>
      </c>
      <c r="H63" s="24">
        <v>1</v>
      </c>
      <c r="I63" s="26">
        <v>41654</v>
      </c>
      <c r="J63" s="27">
        <v>41729</v>
      </c>
      <c r="K63" s="28">
        <f t="shared" si="2"/>
        <v>11</v>
      </c>
      <c r="L63" s="29">
        <v>1</v>
      </c>
      <c r="M63" s="30">
        <f t="shared" si="3"/>
        <v>1</v>
      </c>
      <c r="N63" s="31" t="s">
        <v>522</v>
      </c>
      <c r="O63" s="32" t="s">
        <v>144</v>
      </c>
      <c r="P63" s="36" t="s">
        <v>145</v>
      </c>
    </row>
    <row r="64" spans="1:16" s="33" customFormat="1" ht="114.75" x14ac:dyDescent="0.2">
      <c r="A64" s="55">
        <v>55</v>
      </c>
      <c r="B64" s="24" t="s">
        <v>146</v>
      </c>
      <c r="C64" s="25" t="s">
        <v>147</v>
      </c>
      <c r="D64" s="25" t="s">
        <v>148</v>
      </c>
      <c r="E64" s="25" t="s">
        <v>63</v>
      </c>
      <c r="F64" s="25" t="s">
        <v>64</v>
      </c>
      <c r="G64" s="25" t="s">
        <v>65</v>
      </c>
      <c r="H64" s="24">
        <v>1</v>
      </c>
      <c r="I64" s="26">
        <v>41640</v>
      </c>
      <c r="J64" s="27">
        <v>41729</v>
      </c>
      <c r="K64" s="28">
        <f t="shared" si="2"/>
        <v>13</v>
      </c>
      <c r="L64" s="29">
        <v>1</v>
      </c>
      <c r="M64" s="30">
        <f t="shared" si="3"/>
        <v>1</v>
      </c>
      <c r="N64" s="31" t="s">
        <v>522</v>
      </c>
      <c r="O64" s="32" t="s">
        <v>66</v>
      </c>
      <c r="P64" s="36" t="s">
        <v>145</v>
      </c>
    </row>
    <row r="65" spans="1:16" s="33" customFormat="1" ht="89.25" x14ac:dyDescent="0.2">
      <c r="A65" s="55">
        <v>56</v>
      </c>
      <c r="B65" s="24" t="s">
        <v>149</v>
      </c>
      <c r="C65" s="25" t="s">
        <v>150</v>
      </c>
      <c r="D65" s="25" t="s">
        <v>148</v>
      </c>
      <c r="E65" s="25" t="s">
        <v>63</v>
      </c>
      <c r="F65" s="25" t="s">
        <v>64</v>
      </c>
      <c r="G65" s="25" t="s">
        <v>65</v>
      </c>
      <c r="H65" s="24">
        <v>1</v>
      </c>
      <c r="I65" s="26">
        <v>41640</v>
      </c>
      <c r="J65" s="27">
        <v>41729</v>
      </c>
      <c r="K65" s="28">
        <f t="shared" si="2"/>
        <v>13</v>
      </c>
      <c r="L65" s="29">
        <v>1</v>
      </c>
      <c r="M65" s="30">
        <f t="shared" si="3"/>
        <v>1</v>
      </c>
      <c r="N65" s="31" t="s">
        <v>522</v>
      </c>
      <c r="O65" s="32" t="s">
        <v>66</v>
      </c>
      <c r="P65" s="36" t="s">
        <v>145</v>
      </c>
    </row>
    <row r="66" spans="1:16" s="33" customFormat="1" ht="102" x14ac:dyDescent="0.2">
      <c r="A66" s="55">
        <v>57</v>
      </c>
      <c r="B66" s="24" t="s">
        <v>151</v>
      </c>
      <c r="C66" s="25" t="s">
        <v>152</v>
      </c>
      <c r="D66" s="25" t="s">
        <v>153</v>
      </c>
      <c r="E66" s="25" t="s">
        <v>154</v>
      </c>
      <c r="F66" s="25" t="s">
        <v>155</v>
      </c>
      <c r="G66" s="25" t="s">
        <v>156</v>
      </c>
      <c r="H66" s="24">
        <v>1</v>
      </c>
      <c r="I66" s="26">
        <v>41640</v>
      </c>
      <c r="J66" s="27">
        <v>41729</v>
      </c>
      <c r="K66" s="28">
        <f t="shared" si="2"/>
        <v>13</v>
      </c>
      <c r="L66" s="29">
        <v>1</v>
      </c>
      <c r="M66" s="30">
        <f t="shared" si="3"/>
        <v>1</v>
      </c>
      <c r="N66" s="31" t="s">
        <v>521</v>
      </c>
      <c r="O66" s="32" t="s">
        <v>38</v>
      </c>
      <c r="P66" s="36" t="s">
        <v>145</v>
      </c>
    </row>
    <row r="67" spans="1:16" s="33" customFormat="1" ht="114.75" x14ac:dyDescent="0.2">
      <c r="A67" s="55">
        <v>58</v>
      </c>
      <c r="B67" s="24" t="s">
        <v>157</v>
      </c>
      <c r="C67" s="25" t="s">
        <v>158</v>
      </c>
      <c r="D67" s="25" t="s">
        <v>159</v>
      </c>
      <c r="E67" s="25" t="s">
        <v>70</v>
      </c>
      <c r="F67" s="25" t="s">
        <v>71</v>
      </c>
      <c r="G67" s="25" t="s">
        <v>72</v>
      </c>
      <c r="H67" s="24">
        <v>1</v>
      </c>
      <c r="I67" s="26">
        <v>41640</v>
      </c>
      <c r="J67" s="27">
        <v>41851</v>
      </c>
      <c r="K67" s="28">
        <f t="shared" si="2"/>
        <v>30</v>
      </c>
      <c r="L67" s="29">
        <v>1</v>
      </c>
      <c r="M67" s="30">
        <f t="shared" si="3"/>
        <v>1</v>
      </c>
      <c r="N67" s="31" t="s">
        <v>73</v>
      </c>
      <c r="O67" s="32" t="s">
        <v>38</v>
      </c>
      <c r="P67" s="36" t="s">
        <v>145</v>
      </c>
    </row>
    <row r="68" spans="1:16" s="33" customFormat="1" ht="114.75" x14ac:dyDescent="0.2">
      <c r="A68" s="55">
        <v>59</v>
      </c>
      <c r="B68" s="24" t="s">
        <v>160</v>
      </c>
      <c r="C68" s="25" t="s">
        <v>161</v>
      </c>
      <c r="D68" s="25" t="s">
        <v>162</v>
      </c>
      <c r="E68" s="25" t="s">
        <v>163</v>
      </c>
      <c r="F68" s="25" t="s">
        <v>164</v>
      </c>
      <c r="G68" s="25" t="s">
        <v>165</v>
      </c>
      <c r="H68" s="24">
        <v>1</v>
      </c>
      <c r="I68" s="26">
        <v>41640</v>
      </c>
      <c r="J68" s="27">
        <v>41820</v>
      </c>
      <c r="K68" s="28">
        <f t="shared" si="2"/>
        <v>26</v>
      </c>
      <c r="L68" s="29">
        <v>1</v>
      </c>
      <c r="M68" s="30">
        <f t="shared" si="3"/>
        <v>1</v>
      </c>
      <c r="N68" s="31" t="s">
        <v>524</v>
      </c>
      <c r="O68" s="32" t="s">
        <v>166</v>
      </c>
      <c r="P68" s="36" t="s">
        <v>145</v>
      </c>
    </row>
    <row r="69" spans="1:16" s="33" customFormat="1" ht="102" x14ac:dyDescent="0.2">
      <c r="A69" s="55">
        <v>60</v>
      </c>
      <c r="B69" s="24" t="s">
        <v>167</v>
      </c>
      <c r="C69" s="25" t="s">
        <v>168</v>
      </c>
      <c r="D69" s="25" t="s">
        <v>169</v>
      </c>
      <c r="E69" s="25" t="s">
        <v>63</v>
      </c>
      <c r="F69" s="25" t="s">
        <v>64</v>
      </c>
      <c r="G69" s="25" t="s">
        <v>65</v>
      </c>
      <c r="H69" s="24">
        <v>1</v>
      </c>
      <c r="I69" s="26">
        <v>41640</v>
      </c>
      <c r="J69" s="27">
        <v>41729</v>
      </c>
      <c r="K69" s="28">
        <f t="shared" si="2"/>
        <v>13</v>
      </c>
      <c r="L69" s="29">
        <v>1</v>
      </c>
      <c r="M69" s="30">
        <f t="shared" si="3"/>
        <v>1</v>
      </c>
      <c r="N69" s="31" t="s">
        <v>522</v>
      </c>
      <c r="O69" s="32" t="s">
        <v>66</v>
      </c>
      <c r="P69" s="36" t="s">
        <v>145</v>
      </c>
    </row>
    <row r="70" spans="1:16" s="33" customFormat="1" ht="114.75" x14ac:dyDescent="0.2">
      <c r="A70" s="55">
        <v>61</v>
      </c>
      <c r="B70" s="24" t="s">
        <v>170</v>
      </c>
      <c r="C70" s="25" t="s">
        <v>171</v>
      </c>
      <c r="D70" s="25" t="s">
        <v>172</v>
      </c>
      <c r="E70" s="25" t="s">
        <v>472</v>
      </c>
      <c r="F70" s="25" t="s">
        <v>173</v>
      </c>
      <c r="G70" s="25" t="s">
        <v>174</v>
      </c>
      <c r="H70" s="24">
        <v>83</v>
      </c>
      <c r="I70" s="26">
        <v>41883</v>
      </c>
      <c r="J70" s="27">
        <v>41943</v>
      </c>
      <c r="K70" s="28">
        <f>+(J70-I70)/7</f>
        <v>8.5714285714285712</v>
      </c>
      <c r="L70" s="29">
        <v>83</v>
      </c>
      <c r="M70" s="30">
        <f t="shared" si="3"/>
        <v>1</v>
      </c>
      <c r="N70" s="31" t="s">
        <v>531</v>
      </c>
      <c r="O70" s="32" t="s">
        <v>175</v>
      </c>
      <c r="P70" s="34" t="s">
        <v>176</v>
      </c>
    </row>
    <row r="71" spans="1:16" s="33" customFormat="1" ht="102" x14ac:dyDescent="0.2">
      <c r="A71" s="55">
        <v>62</v>
      </c>
      <c r="B71" s="24" t="s">
        <v>170</v>
      </c>
      <c r="C71" s="25" t="s">
        <v>171</v>
      </c>
      <c r="D71" s="25" t="s">
        <v>177</v>
      </c>
      <c r="E71" s="25" t="s">
        <v>473</v>
      </c>
      <c r="F71" s="25" t="s">
        <v>178</v>
      </c>
      <c r="G71" s="25" t="s">
        <v>179</v>
      </c>
      <c r="H71" s="24">
        <v>1</v>
      </c>
      <c r="I71" s="26">
        <v>41883</v>
      </c>
      <c r="J71" s="27">
        <v>41943</v>
      </c>
      <c r="K71" s="28">
        <f>+(J71-I71)/7</f>
        <v>8.5714285714285712</v>
      </c>
      <c r="L71" s="29">
        <v>1</v>
      </c>
      <c r="M71" s="30">
        <f t="shared" si="3"/>
        <v>1</v>
      </c>
      <c r="N71" s="31" t="s">
        <v>532</v>
      </c>
      <c r="O71" s="32" t="s">
        <v>175</v>
      </c>
      <c r="P71" s="34" t="s">
        <v>176</v>
      </c>
    </row>
    <row r="72" spans="1:16" s="33" customFormat="1" ht="102" x14ac:dyDescent="0.2">
      <c r="A72" s="55">
        <v>63</v>
      </c>
      <c r="B72" s="24" t="s">
        <v>180</v>
      </c>
      <c r="C72" s="25" t="s">
        <v>181</v>
      </c>
      <c r="D72" s="25" t="s">
        <v>182</v>
      </c>
      <c r="E72" s="25" t="s">
        <v>183</v>
      </c>
      <c r="F72" s="25" t="s">
        <v>184</v>
      </c>
      <c r="G72" s="25" t="s">
        <v>185</v>
      </c>
      <c r="H72" s="24">
        <v>1</v>
      </c>
      <c r="I72" s="26">
        <v>41897</v>
      </c>
      <c r="J72" s="27">
        <v>42004</v>
      </c>
      <c r="K72" s="28">
        <v>15</v>
      </c>
      <c r="L72" s="29">
        <v>1</v>
      </c>
      <c r="M72" s="30">
        <f t="shared" si="3"/>
        <v>1</v>
      </c>
      <c r="N72" s="31" t="s">
        <v>533</v>
      </c>
      <c r="O72" s="32" t="s">
        <v>186</v>
      </c>
      <c r="P72" s="36" t="s">
        <v>187</v>
      </c>
    </row>
    <row r="73" spans="1:16" s="33" customFormat="1" ht="102" x14ac:dyDescent="0.2">
      <c r="A73" s="55">
        <v>64</v>
      </c>
      <c r="B73" s="24" t="s">
        <v>188</v>
      </c>
      <c r="C73" s="25" t="s">
        <v>189</v>
      </c>
      <c r="D73" s="25" t="s">
        <v>190</v>
      </c>
      <c r="E73" s="25" t="s">
        <v>183</v>
      </c>
      <c r="F73" s="25" t="s">
        <v>184</v>
      </c>
      <c r="G73" s="25" t="s">
        <v>185</v>
      </c>
      <c r="H73" s="24">
        <v>1</v>
      </c>
      <c r="I73" s="26">
        <v>41897</v>
      </c>
      <c r="J73" s="27">
        <v>42004</v>
      </c>
      <c r="K73" s="28">
        <v>15</v>
      </c>
      <c r="L73" s="29">
        <v>1</v>
      </c>
      <c r="M73" s="30">
        <f t="shared" si="3"/>
        <v>1</v>
      </c>
      <c r="N73" s="31" t="s">
        <v>533</v>
      </c>
      <c r="O73" s="32" t="s">
        <v>186</v>
      </c>
      <c r="P73" s="36" t="s">
        <v>187</v>
      </c>
    </row>
    <row r="74" spans="1:16" s="33" customFormat="1" ht="89.25" x14ac:dyDescent="0.2">
      <c r="A74" s="55">
        <v>65</v>
      </c>
      <c r="B74" s="24" t="s">
        <v>191</v>
      </c>
      <c r="C74" s="25" t="s">
        <v>192</v>
      </c>
      <c r="D74" s="25" t="s">
        <v>193</v>
      </c>
      <c r="E74" s="25" t="s">
        <v>194</v>
      </c>
      <c r="F74" s="25" t="s">
        <v>195</v>
      </c>
      <c r="G74" s="25" t="s">
        <v>196</v>
      </c>
      <c r="H74" s="24">
        <v>1</v>
      </c>
      <c r="I74" s="26">
        <v>42005</v>
      </c>
      <c r="J74" s="26">
        <v>42369</v>
      </c>
      <c r="K74" s="28">
        <v>52</v>
      </c>
      <c r="L74" s="29">
        <v>0.3</v>
      </c>
      <c r="M74" s="30">
        <f t="shared" ref="M74:M105" si="4">+L74/H74</f>
        <v>0.3</v>
      </c>
      <c r="N74" s="35" t="s">
        <v>544</v>
      </c>
      <c r="O74" s="32" t="s">
        <v>186</v>
      </c>
      <c r="P74" s="36" t="s">
        <v>187</v>
      </c>
    </row>
    <row r="75" spans="1:16" s="33" customFormat="1" ht="102" x14ac:dyDescent="0.2">
      <c r="A75" s="55">
        <v>66</v>
      </c>
      <c r="B75" s="24" t="s">
        <v>197</v>
      </c>
      <c r="C75" s="25" t="s">
        <v>198</v>
      </c>
      <c r="D75" s="25" t="s">
        <v>199</v>
      </c>
      <c r="E75" s="25" t="s">
        <v>200</v>
      </c>
      <c r="F75" s="25" t="s">
        <v>201</v>
      </c>
      <c r="G75" s="25" t="s">
        <v>202</v>
      </c>
      <c r="H75" s="24">
        <v>1</v>
      </c>
      <c r="I75" s="26">
        <v>42005</v>
      </c>
      <c r="J75" s="27">
        <v>42185</v>
      </c>
      <c r="K75" s="28">
        <v>26</v>
      </c>
      <c r="L75" s="29">
        <v>1</v>
      </c>
      <c r="M75" s="30">
        <f t="shared" si="4"/>
        <v>1</v>
      </c>
      <c r="N75" s="31" t="s">
        <v>533</v>
      </c>
      <c r="O75" s="32" t="s">
        <v>186</v>
      </c>
      <c r="P75" s="36" t="s">
        <v>187</v>
      </c>
    </row>
    <row r="76" spans="1:16" s="33" customFormat="1" ht="102" x14ac:dyDescent="0.2">
      <c r="A76" s="55">
        <v>67</v>
      </c>
      <c r="B76" s="24" t="s">
        <v>203</v>
      </c>
      <c r="C76" s="25" t="s">
        <v>204</v>
      </c>
      <c r="D76" s="25" t="s">
        <v>205</v>
      </c>
      <c r="E76" s="25" t="s">
        <v>206</v>
      </c>
      <c r="F76" s="25" t="s">
        <v>207</v>
      </c>
      <c r="G76" s="25" t="s">
        <v>208</v>
      </c>
      <c r="H76" s="24">
        <v>20</v>
      </c>
      <c r="I76" s="26">
        <v>41897</v>
      </c>
      <c r="J76" s="27">
        <v>42093</v>
      </c>
      <c r="K76" s="28">
        <v>28</v>
      </c>
      <c r="L76" s="29">
        <v>20</v>
      </c>
      <c r="M76" s="30">
        <f t="shared" si="4"/>
        <v>1</v>
      </c>
      <c r="N76" s="31" t="s">
        <v>533</v>
      </c>
      <c r="O76" s="32" t="s">
        <v>186</v>
      </c>
      <c r="P76" s="36" t="s">
        <v>187</v>
      </c>
    </row>
    <row r="77" spans="1:16" s="33" customFormat="1" ht="102" x14ac:dyDescent="0.2">
      <c r="A77" s="55">
        <v>68</v>
      </c>
      <c r="B77" s="24" t="s">
        <v>209</v>
      </c>
      <c r="C77" s="25" t="s">
        <v>210</v>
      </c>
      <c r="D77" s="25" t="s">
        <v>211</v>
      </c>
      <c r="E77" s="25" t="s">
        <v>212</v>
      </c>
      <c r="F77" s="25" t="s">
        <v>213</v>
      </c>
      <c r="G77" s="25" t="s">
        <v>214</v>
      </c>
      <c r="H77" s="24">
        <v>1</v>
      </c>
      <c r="I77" s="26">
        <v>41897</v>
      </c>
      <c r="J77" s="27">
        <v>42004</v>
      </c>
      <c r="K77" s="28">
        <v>15</v>
      </c>
      <c r="L77" s="29">
        <v>1</v>
      </c>
      <c r="M77" s="30">
        <f t="shared" si="4"/>
        <v>1</v>
      </c>
      <c r="N77" s="31" t="s">
        <v>510</v>
      </c>
      <c r="O77" s="32" t="s">
        <v>186</v>
      </c>
      <c r="P77" s="36" t="s">
        <v>187</v>
      </c>
    </row>
    <row r="78" spans="1:16" s="33" customFormat="1" ht="102" x14ac:dyDescent="0.2">
      <c r="A78" s="55">
        <v>69</v>
      </c>
      <c r="B78" s="24" t="s">
        <v>215</v>
      </c>
      <c r="C78" s="25" t="s">
        <v>216</v>
      </c>
      <c r="D78" s="25" t="s">
        <v>217</v>
      </c>
      <c r="E78" s="25" t="s">
        <v>212</v>
      </c>
      <c r="F78" s="25" t="s">
        <v>213</v>
      </c>
      <c r="G78" s="25" t="s">
        <v>214</v>
      </c>
      <c r="H78" s="24">
        <v>1</v>
      </c>
      <c r="I78" s="26">
        <v>41897</v>
      </c>
      <c r="J78" s="27">
        <v>42004</v>
      </c>
      <c r="K78" s="28">
        <v>15</v>
      </c>
      <c r="L78" s="29">
        <v>1</v>
      </c>
      <c r="M78" s="30">
        <f t="shared" si="4"/>
        <v>1</v>
      </c>
      <c r="N78" s="31" t="s">
        <v>510</v>
      </c>
      <c r="O78" s="32" t="s">
        <v>186</v>
      </c>
      <c r="P78" s="36" t="s">
        <v>187</v>
      </c>
    </row>
    <row r="79" spans="1:16" s="33" customFormat="1" ht="114.75" x14ac:dyDescent="0.2">
      <c r="A79" s="55">
        <v>70</v>
      </c>
      <c r="B79" s="24" t="s">
        <v>218</v>
      </c>
      <c r="C79" s="25" t="s">
        <v>219</v>
      </c>
      <c r="D79" s="25" t="s">
        <v>220</v>
      </c>
      <c r="E79" s="25" t="s">
        <v>221</v>
      </c>
      <c r="F79" s="25" t="s">
        <v>222</v>
      </c>
      <c r="G79" s="25" t="s">
        <v>223</v>
      </c>
      <c r="H79" s="24">
        <v>1</v>
      </c>
      <c r="I79" s="26">
        <v>41988</v>
      </c>
      <c r="J79" s="27">
        <v>42034</v>
      </c>
      <c r="K79" s="28">
        <v>7</v>
      </c>
      <c r="L79" s="29">
        <v>1</v>
      </c>
      <c r="M79" s="30">
        <f t="shared" si="4"/>
        <v>1</v>
      </c>
      <c r="N79" s="31" t="s">
        <v>534</v>
      </c>
      <c r="O79" s="32" t="s">
        <v>224</v>
      </c>
      <c r="P79" s="36" t="s">
        <v>225</v>
      </c>
    </row>
    <row r="80" spans="1:16" s="33" customFormat="1" ht="114.75" x14ac:dyDescent="0.2">
      <c r="A80" s="55">
        <v>71</v>
      </c>
      <c r="B80" s="24" t="s">
        <v>218</v>
      </c>
      <c r="C80" s="25" t="s">
        <v>219</v>
      </c>
      <c r="D80" s="25" t="s">
        <v>220</v>
      </c>
      <c r="E80" s="25" t="s">
        <v>221</v>
      </c>
      <c r="F80" s="25" t="s">
        <v>226</v>
      </c>
      <c r="G80" s="25" t="s">
        <v>45</v>
      </c>
      <c r="H80" s="24">
        <v>1</v>
      </c>
      <c r="I80" s="26">
        <v>41988</v>
      </c>
      <c r="J80" s="27">
        <v>42094</v>
      </c>
      <c r="K80" s="28">
        <v>15</v>
      </c>
      <c r="L80" s="29">
        <v>1</v>
      </c>
      <c r="M80" s="30">
        <f t="shared" si="4"/>
        <v>1</v>
      </c>
      <c r="N80" s="31" t="s">
        <v>534</v>
      </c>
      <c r="O80" s="32" t="s">
        <v>224</v>
      </c>
      <c r="P80" s="36" t="s">
        <v>225</v>
      </c>
    </row>
    <row r="81" spans="1:16" s="33" customFormat="1" ht="102" x14ac:dyDescent="0.2">
      <c r="A81" s="55">
        <v>72</v>
      </c>
      <c r="B81" s="29" t="s">
        <v>227</v>
      </c>
      <c r="C81" s="36" t="s">
        <v>228</v>
      </c>
      <c r="D81" s="36" t="s">
        <v>229</v>
      </c>
      <c r="E81" s="36" t="s">
        <v>230</v>
      </c>
      <c r="F81" s="36" t="s">
        <v>231</v>
      </c>
      <c r="G81" s="36" t="s">
        <v>232</v>
      </c>
      <c r="H81" s="29">
        <v>1</v>
      </c>
      <c r="I81" s="26">
        <v>42186</v>
      </c>
      <c r="J81" s="26">
        <v>42369</v>
      </c>
      <c r="K81" s="29">
        <v>26</v>
      </c>
      <c r="L81" s="29">
        <v>1</v>
      </c>
      <c r="M81" s="30">
        <f t="shared" si="4"/>
        <v>1</v>
      </c>
      <c r="N81" s="34" t="s">
        <v>233</v>
      </c>
      <c r="O81" s="36" t="s">
        <v>234</v>
      </c>
      <c r="P81" s="36" t="s">
        <v>235</v>
      </c>
    </row>
    <row r="82" spans="1:16" s="33" customFormat="1" ht="89.25" x14ac:dyDescent="0.2">
      <c r="A82" s="55">
        <v>73</v>
      </c>
      <c r="B82" s="29" t="s">
        <v>236</v>
      </c>
      <c r="C82" s="36" t="s">
        <v>237</v>
      </c>
      <c r="D82" s="36" t="s">
        <v>238</v>
      </c>
      <c r="E82" s="36" t="s">
        <v>239</v>
      </c>
      <c r="F82" s="36" t="s">
        <v>240</v>
      </c>
      <c r="G82" s="36" t="s">
        <v>241</v>
      </c>
      <c r="H82" s="29">
        <v>10</v>
      </c>
      <c r="I82" s="26">
        <v>42036</v>
      </c>
      <c r="J82" s="26">
        <v>42369</v>
      </c>
      <c r="K82" s="29">
        <v>48</v>
      </c>
      <c r="L82" s="29">
        <v>10</v>
      </c>
      <c r="M82" s="30">
        <f t="shared" si="4"/>
        <v>1</v>
      </c>
      <c r="N82" s="35" t="s">
        <v>242</v>
      </c>
      <c r="O82" s="36" t="s">
        <v>243</v>
      </c>
      <c r="P82" s="36" t="s">
        <v>235</v>
      </c>
    </row>
    <row r="83" spans="1:16" s="33" customFormat="1" ht="89.25" x14ac:dyDescent="0.2">
      <c r="A83" s="55">
        <v>74</v>
      </c>
      <c r="B83" s="29" t="s">
        <v>236</v>
      </c>
      <c r="C83" s="36" t="s">
        <v>237</v>
      </c>
      <c r="D83" s="36" t="s">
        <v>238</v>
      </c>
      <c r="E83" s="36" t="s">
        <v>239</v>
      </c>
      <c r="F83" s="36" t="s">
        <v>244</v>
      </c>
      <c r="G83" s="36" t="s">
        <v>245</v>
      </c>
      <c r="H83" s="29">
        <v>10</v>
      </c>
      <c r="I83" s="26">
        <v>42036</v>
      </c>
      <c r="J83" s="26">
        <v>42369</v>
      </c>
      <c r="K83" s="29">
        <v>48</v>
      </c>
      <c r="L83" s="29">
        <v>10</v>
      </c>
      <c r="M83" s="30">
        <f t="shared" si="4"/>
        <v>1</v>
      </c>
      <c r="N83" s="35" t="s">
        <v>246</v>
      </c>
      <c r="O83" s="36" t="s">
        <v>243</v>
      </c>
      <c r="P83" s="36" t="s">
        <v>235</v>
      </c>
    </row>
    <row r="84" spans="1:16" s="33" customFormat="1" ht="102" x14ac:dyDescent="0.2">
      <c r="A84" s="55">
        <v>75</v>
      </c>
      <c r="B84" s="29" t="s">
        <v>247</v>
      </c>
      <c r="C84" s="36" t="s">
        <v>248</v>
      </c>
      <c r="D84" s="36" t="s">
        <v>249</v>
      </c>
      <c r="E84" s="36" t="s">
        <v>250</v>
      </c>
      <c r="F84" s="36" t="s">
        <v>251</v>
      </c>
      <c r="G84" s="36" t="s">
        <v>252</v>
      </c>
      <c r="H84" s="29">
        <v>1</v>
      </c>
      <c r="I84" s="26">
        <v>41988</v>
      </c>
      <c r="J84" s="27">
        <v>42034</v>
      </c>
      <c r="K84" s="29">
        <v>7</v>
      </c>
      <c r="L84" s="29">
        <v>1</v>
      </c>
      <c r="M84" s="30">
        <f t="shared" si="4"/>
        <v>1</v>
      </c>
      <c r="N84" s="31" t="s">
        <v>539</v>
      </c>
      <c r="O84" s="36" t="s">
        <v>38</v>
      </c>
      <c r="P84" s="36" t="s">
        <v>235</v>
      </c>
    </row>
    <row r="85" spans="1:16" s="33" customFormat="1" ht="89.25" x14ac:dyDescent="0.2">
      <c r="A85" s="55">
        <v>76</v>
      </c>
      <c r="B85" s="29" t="s">
        <v>253</v>
      </c>
      <c r="C85" s="36" t="s">
        <v>254</v>
      </c>
      <c r="D85" s="36" t="s">
        <v>255</v>
      </c>
      <c r="E85" s="36" t="s">
        <v>256</v>
      </c>
      <c r="F85" s="36" t="s">
        <v>256</v>
      </c>
      <c r="G85" s="36" t="s">
        <v>257</v>
      </c>
      <c r="H85" s="29">
        <v>1</v>
      </c>
      <c r="I85" s="26">
        <v>42370</v>
      </c>
      <c r="J85" s="27">
        <v>42428</v>
      </c>
      <c r="K85" s="29">
        <v>8</v>
      </c>
      <c r="L85" s="29">
        <v>1</v>
      </c>
      <c r="M85" s="30">
        <f t="shared" si="4"/>
        <v>1</v>
      </c>
      <c r="N85" s="35" t="s">
        <v>258</v>
      </c>
      <c r="O85" s="36" t="s">
        <v>259</v>
      </c>
      <c r="P85" s="36" t="s">
        <v>260</v>
      </c>
    </row>
    <row r="86" spans="1:16" s="33" customFormat="1" ht="89.25" x14ac:dyDescent="0.2">
      <c r="A86" s="55">
        <v>77</v>
      </c>
      <c r="B86" s="29" t="s">
        <v>261</v>
      </c>
      <c r="C86" s="36" t="s">
        <v>262</v>
      </c>
      <c r="D86" s="36" t="s">
        <v>263</v>
      </c>
      <c r="E86" s="36" t="s">
        <v>264</v>
      </c>
      <c r="F86" s="36" t="s">
        <v>264</v>
      </c>
      <c r="G86" s="36" t="s">
        <v>265</v>
      </c>
      <c r="H86" s="29">
        <v>1</v>
      </c>
      <c r="I86" s="26">
        <v>42359</v>
      </c>
      <c r="J86" s="27">
        <v>42428</v>
      </c>
      <c r="K86" s="29">
        <v>10</v>
      </c>
      <c r="L86" s="29">
        <v>1</v>
      </c>
      <c r="M86" s="30">
        <f t="shared" si="4"/>
        <v>1</v>
      </c>
      <c r="N86" s="35" t="s">
        <v>266</v>
      </c>
      <c r="O86" s="36" t="s">
        <v>259</v>
      </c>
      <c r="P86" s="36" t="s">
        <v>260</v>
      </c>
    </row>
    <row r="87" spans="1:16" s="33" customFormat="1" ht="102" x14ac:dyDescent="0.2">
      <c r="A87" s="55">
        <v>78</v>
      </c>
      <c r="B87" s="29" t="s">
        <v>267</v>
      </c>
      <c r="C87" s="36" t="s">
        <v>268</v>
      </c>
      <c r="D87" s="36" t="s">
        <v>269</v>
      </c>
      <c r="E87" s="36" t="s">
        <v>270</v>
      </c>
      <c r="F87" s="36" t="s">
        <v>271</v>
      </c>
      <c r="G87" s="36" t="s">
        <v>272</v>
      </c>
      <c r="H87" s="29">
        <v>2</v>
      </c>
      <c r="I87" s="26">
        <v>42370</v>
      </c>
      <c r="J87" s="27">
        <v>42521</v>
      </c>
      <c r="K87" s="29">
        <v>22</v>
      </c>
      <c r="L87" s="29">
        <v>1.42</v>
      </c>
      <c r="M87" s="30">
        <f t="shared" si="4"/>
        <v>0.71</v>
      </c>
      <c r="N87" s="34" t="s">
        <v>511</v>
      </c>
      <c r="O87" s="36" t="s">
        <v>273</v>
      </c>
      <c r="P87" s="36" t="s">
        <v>260</v>
      </c>
    </row>
    <row r="88" spans="1:16" s="33" customFormat="1" ht="102" x14ac:dyDescent="0.2">
      <c r="A88" s="55">
        <v>79</v>
      </c>
      <c r="B88" s="29" t="s">
        <v>267</v>
      </c>
      <c r="C88" s="36" t="s">
        <v>268</v>
      </c>
      <c r="D88" s="36" t="s">
        <v>274</v>
      </c>
      <c r="E88" s="36" t="s">
        <v>275</v>
      </c>
      <c r="F88" s="36" t="s">
        <v>276</v>
      </c>
      <c r="G88" s="36" t="s">
        <v>277</v>
      </c>
      <c r="H88" s="29">
        <v>32</v>
      </c>
      <c r="I88" s="26">
        <v>42370</v>
      </c>
      <c r="J88" s="27">
        <v>42551</v>
      </c>
      <c r="K88" s="29">
        <v>26</v>
      </c>
      <c r="L88" s="29">
        <v>32</v>
      </c>
      <c r="M88" s="30">
        <f t="shared" si="4"/>
        <v>1</v>
      </c>
      <c r="N88" s="13" t="s">
        <v>488</v>
      </c>
      <c r="O88" s="36" t="s">
        <v>278</v>
      </c>
      <c r="P88" s="36" t="s">
        <v>260</v>
      </c>
    </row>
    <row r="89" spans="1:16" s="33" customFormat="1" ht="102" x14ac:dyDescent="0.2">
      <c r="A89" s="55">
        <v>80</v>
      </c>
      <c r="B89" s="29" t="s">
        <v>267</v>
      </c>
      <c r="C89" s="36" t="s">
        <v>268</v>
      </c>
      <c r="D89" s="36" t="s">
        <v>269</v>
      </c>
      <c r="E89" s="36" t="s">
        <v>279</v>
      </c>
      <c r="F89" s="36" t="s">
        <v>280</v>
      </c>
      <c r="G89" s="36" t="s">
        <v>281</v>
      </c>
      <c r="H89" s="29">
        <v>1</v>
      </c>
      <c r="I89" s="26">
        <v>42370</v>
      </c>
      <c r="J89" s="27">
        <v>42460</v>
      </c>
      <c r="K89" s="29">
        <v>13</v>
      </c>
      <c r="L89" s="29">
        <v>1</v>
      </c>
      <c r="M89" s="30">
        <f t="shared" si="4"/>
        <v>1</v>
      </c>
      <c r="N89" s="37" t="s">
        <v>489</v>
      </c>
      <c r="O89" s="36" t="s">
        <v>259</v>
      </c>
      <c r="P89" s="36" t="s">
        <v>260</v>
      </c>
    </row>
    <row r="90" spans="1:16" s="33" customFormat="1" ht="102" x14ac:dyDescent="0.2">
      <c r="A90" s="55">
        <v>81</v>
      </c>
      <c r="B90" s="29" t="s">
        <v>282</v>
      </c>
      <c r="C90" s="36" t="s">
        <v>283</v>
      </c>
      <c r="D90" s="36" t="s">
        <v>284</v>
      </c>
      <c r="E90" s="36" t="s">
        <v>285</v>
      </c>
      <c r="F90" s="36" t="s">
        <v>286</v>
      </c>
      <c r="G90" s="36" t="s">
        <v>287</v>
      </c>
      <c r="H90" s="29">
        <v>1</v>
      </c>
      <c r="I90" s="26">
        <v>42370</v>
      </c>
      <c r="J90" s="27">
        <v>42400</v>
      </c>
      <c r="K90" s="29">
        <v>4</v>
      </c>
      <c r="L90" s="29">
        <v>1</v>
      </c>
      <c r="M90" s="30">
        <f t="shared" si="4"/>
        <v>1</v>
      </c>
      <c r="N90" s="34" t="s">
        <v>451</v>
      </c>
      <c r="O90" s="36" t="s">
        <v>259</v>
      </c>
      <c r="P90" s="36" t="s">
        <v>260</v>
      </c>
    </row>
    <row r="91" spans="1:16" s="33" customFormat="1" ht="102" x14ac:dyDescent="0.2">
      <c r="A91" s="55">
        <v>82</v>
      </c>
      <c r="B91" s="29" t="s">
        <v>282</v>
      </c>
      <c r="C91" s="36" t="s">
        <v>283</v>
      </c>
      <c r="D91" s="36" t="s">
        <v>284</v>
      </c>
      <c r="E91" s="36" t="s">
        <v>285</v>
      </c>
      <c r="F91" s="36" t="s">
        <v>288</v>
      </c>
      <c r="G91" s="36" t="s">
        <v>289</v>
      </c>
      <c r="H91" s="29">
        <v>5</v>
      </c>
      <c r="I91" s="26">
        <v>42370</v>
      </c>
      <c r="J91" s="27">
        <v>42551</v>
      </c>
      <c r="K91" s="29">
        <v>26</v>
      </c>
      <c r="L91" s="29">
        <v>5</v>
      </c>
      <c r="M91" s="30">
        <f t="shared" si="4"/>
        <v>1</v>
      </c>
      <c r="N91" s="34" t="s">
        <v>481</v>
      </c>
      <c r="O91" s="36" t="s">
        <v>259</v>
      </c>
      <c r="P91" s="36" t="s">
        <v>260</v>
      </c>
    </row>
    <row r="92" spans="1:16" s="33" customFormat="1" ht="114.75" x14ac:dyDescent="0.2">
      <c r="A92" s="55">
        <v>83</v>
      </c>
      <c r="B92" s="29" t="s">
        <v>282</v>
      </c>
      <c r="C92" s="36" t="s">
        <v>283</v>
      </c>
      <c r="D92" s="36" t="s">
        <v>284</v>
      </c>
      <c r="E92" s="36" t="s">
        <v>290</v>
      </c>
      <c r="F92" s="36" t="s">
        <v>290</v>
      </c>
      <c r="G92" s="36" t="s">
        <v>291</v>
      </c>
      <c r="H92" s="29">
        <v>6</v>
      </c>
      <c r="I92" s="26">
        <v>42370</v>
      </c>
      <c r="J92" s="27">
        <v>42551</v>
      </c>
      <c r="K92" s="29">
        <v>26</v>
      </c>
      <c r="L92" s="29">
        <v>6</v>
      </c>
      <c r="M92" s="30">
        <f t="shared" si="4"/>
        <v>1</v>
      </c>
      <c r="N92" s="34" t="s">
        <v>490</v>
      </c>
      <c r="O92" s="36" t="s">
        <v>259</v>
      </c>
      <c r="P92" s="36" t="s">
        <v>260</v>
      </c>
    </row>
    <row r="93" spans="1:16" s="33" customFormat="1" ht="63.75" x14ac:dyDescent="0.2">
      <c r="A93" s="55">
        <v>84</v>
      </c>
      <c r="B93" s="29" t="s">
        <v>292</v>
      </c>
      <c r="C93" s="36" t="s">
        <v>474</v>
      </c>
      <c r="D93" s="36" t="s">
        <v>293</v>
      </c>
      <c r="E93" s="36" t="s">
        <v>294</v>
      </c>
      <c r="F93" s="36" t="s">
        <v>294</v>
      </c>
      <c r="G93" s="36" t="s">
        <v>295</v>
      </c>
      <c r="H93" s="29">
        <v>1</v>
      </c>
      <c r="I93" s="26">
        <v>42370</v>
      </c>
      <c r="J93" s="27">
        <v>42400</v>
      </c>
      <c r="K93" s="29">
        <v>4</v>
      </c>
      <c r="L93" s="29">
        <v>1</v>
      </c>
      <c r="M93" s="30">
        <f t="shared" si="4"/>
        <v>1</v>
      </c>
      <c r="N93" s="34" t="s">
        <v>296</v>
      </c>
      <c r="O93" s="36" t="s">
        <v>297</v>
      </c>
      <c r="P93" s="36" t="s">
        <v>260</v>
      </c>
    </row>
    <row r="94" spans="1:16" s="33" customFormat="1" ht="102" x14ac:dyDescent="0.2">
      <c r="A94" s="55">
        <v>85</v>
      </c>
      <c r="B94" s="29" t="s">
        <v>298</v>
      </c>
      <c r="C94" s="36" t="s">
        <v>299</v>
      </c>
      <c r="D94" s="36" t="s">
        <v>300</v>
      </c>
      <c r="E94" s="36" t="s">
        <v>301</v>
      </c>
      <c r="F94" s="36" t="s">
        <v>301</v>
      </c>
      <c r="G94" s="36" t="s">
        <v>302</v>
      </c>
      <c r="H94" s="29">
        <v>5</v>
      </c>
      <c r="I94" s="26">
        <v>42370</v>
      </c>
      <c r="J94" s="27">
        <v>42400</v>
      </c>
      <c r="K94" s="29">
        <v>4</v>
      </c>
      <c r="L94" s="29">
        <v>5</v>
      </c>
      <c r="M94" s="30">
        <f t="shared" si="4"/>
        <v>1</v>
      </c>
      <c r="N94" s="34" t="s">
        <v>482</v>
      </c>
      <c r="O94" s="36" t="s">
        <v>259</v>
      </c>
      <c r="P94" s="36" t="s">
        <v>260</v>
      </c>
    </row>
    <row r="95" spans="1:16" s="33" customFormat="1" ht="76.5" x14ac:dyDescent="0.2">
      <c r="A95" s="55">
        <v>86</v>
      </c>
      <c r="B95" s="29" t="s">
        <v>303</v>
      </c>
      <c r="C95" s="36" t="s">
        <v>304</v>
      </c>
      <c r="D95" s="36" t="s">
        <v>305</v>
      </c>
      <c r="E95" s="36" t="s">
        <v>306</v>
      </c>
      <c r="F95" s="36" t="s">
        <v>306</v>
      </c>
      <c r="G95" s="36" t="s">
        <v>307</v>
      </c>
      <c r="H95" s="29">
        <v>1</v>
      </c>
      <c r="I95" s="26">
        <v>42370</v>
      </c>
      <c r="J95" s="27">
        <v>42551</v>
      </c>
      <c r="K95" s="29">
        <v>26</v>
      </c>
      <c r="L95" s="29">
        <v>1</v>
      </c>
      <c r="M95" s="30">
        <f t="shared" si="4"/>
        <v>1</v>
      </c>
      <c r="N95" s="34" t="s">
        <v>308</v>
      </c>
      <c r="O95" s="36" t="s">
        <v>273</v>
      </c>
      <c r="P95" s="36" t="s">
        <v>260</v>
      </c>
    </row>
    <row r="96" spans="1:16" s="33" customFormat="1" ht="102" x14ac:dyDescent="0.2">
      <c r="A96" s="55">
        <v>87</v>
      </c>
      <c r="B96" s="29" t="s">
        <v>303</v>
      </c>
      <c r="C96" s="36" t="s">
        <v>304</v>
      </c>
      <c r="D96" s="36" t="s">
        <v>305</v>
      </c>
      <c r="E96" s="36" t="s">
        <v>309</v>
      </c>
      <c r="F96" s="36" t="s">
        <v>309</v>
      </c>
      <c r="G96" s="36" t="s">
        <v>310</v>
      </c>
      <c r="H96" s="29">
        <v>1</v>
      </c>
      <c r="I96" s="26">
        <v>42370</v>
      </c>
      <c r="J96" s="27">
        <v>42551</v>
      </c>
      <c r="K96" s="29">
        <v>26</v>
      </c>
      <c r="L96" s="29">
        <v>1</v>
      </c>
      <c r="M96" s="30">
        <f t="shared" si="4"/>
        <v>1</v>
      </c>
      <c r="N96" s="34" t="s">
        <v>512</v>
      </c>
      <c r="O96" s="36" t="s">
        <v>273</v>
      </c>
      <c r="P96" s="36" t="s">
        <v>260</v>
      </c>
    </row>
    <row r="97" spans="1:16" s="33" customFormat="1" ht="114.75" x14ac:dyDescent="0.2">
      <c r="A97" s="55">
        <v>88</v>
      </c>
      <c r="B97" s="29" t="s">
        <v>311</v>
      </c>
      <c r="C97" s="36" t="s">
        <v>312</v>
      </c>
      <c r="D97" s="36" t="s">
        <v>313</v>
      </c>
      <c r="E97" s="36" t="s">
        <v>314</v>
      </c>
      <c r="F97" s="36" t="s">
        <v>314</v>
      </c>
      <c r="G97" s="36" t="s">
        <v>315</v>
      </c>
      <c r="H97" s="29">
        <v>3</v>
      </c>
      <c r="I97" s="26">
        <v>42278</v>
      </c>
      <c r="J97" s="27">
        <v>42369</v>
      </c>
      <c r="K97" s="29">
        <v>13</v>
      </c>
      <c r="L97" s="29">
        <v>3</v>
      </c>
      <c r="M97" s="30">
        <f t="shared" si="4"/>
        <v>1</v>
      </c>
      <c r="N97" s="34" t="s">
        <v>316</v>
      </c>
      <c r="O97" s="36" t="s">
        <v>175</v>
      </c>
      <c r="P97" s="36" t="s">
        <v>260</v>
      </c>
    </row>
    <row r="98" spans="1:16" s="33" customFormat="1" ht="76.5" x14ac:dyDescent="0.2">
      <c r="A98" s="55">
        <v>89</v>
      </c>
      <c r="B98" s="29" t="s">
        <v>311</v>
      </c>
      <c r="C98" s="36" t="s">
        <v>317</v>
      </c>
      <c r="D98" s="36" t="s">
        <v>313</v>
      </c>
      <c r="E98" s="36" t="s">
        <v>318</v>
      </c>
      <c r="F98" s="36" t="s">
        <v>319</v>
      </c>
      <c r="G98" s="36" t="s">
        <v>320</v>
      </c>
      <c r="H98" s="29">
        <v>1</v>
      </c>
      <c r="I98" s="26">
        <v>42278</v>
      </c>
      <c r="J98" s="27">
        <v>42551</v>
      </c>
      <c r="K98" s="29">
        <v>39</v>
      </c>
      <c r="L98" s="29">
        <v>1</v>
      </c>
      <c r="M98" s="30">
        <f t="shared" si="4"/>
        <v>1</v>
      </c>
      <c r="N98" s="34" t="s">
        <v>491</v>
      </c>
      <c r="O98" s="36" t="s">
        <v>321</v>
      </c>
      <c r="P98" s="36" t="s">
        <v>260</v>
      </c>
    </row>
    <row r="99" spans="1:16" s="33" customFormat="1" ht="102" x14ac:dyDescent="0.2">
      <c r="A99" s="55">
        <v>90</v>
      </c>
      <c r="B99" s="29" t="s">
        <v>322</v>
      </c>
      <c r="C99" s="36" t="s">
        <v>323</v>
      </c>
      <c r="D99" s="36" t="s">
        <v>324</v>
      </c>
      <c r="E99" s="36" t="s">
        <v>270</v>
      </c>
      <c r="F99" s="36" t="s">
        <v>271</v>
      </c>
      <c r="G99" s="36" t="s">
        <v>272</v>
      </c>
      <c r="H99" s="29">
        <v>2</v>
      </c>
      <c r="I99" s="26">
        <v>42370</v>
      </c>
      <c r="J99" s="27">
        <v>42521</v>
      </c>
      <c r="K99" s="29">
        <v>22</v>
      </c>
      <c r="L99" s="29">
        <v>1.4</v>
      </c>
      <c r="M99" s="30">
        <f t="shared" si="4"/>
        <v>0.7</v>
      </c>
      <c r="N99" s="34" t="s">
        <v>536</v>
      </c>
      <c r="O99" s="36" t="s">
        <v>273</v>
      </c>
      <c r="P99" s="36" t="s">
        <v>260</v>
      </c>
    </row>
    <row r="100" spans="1:16" s="33" customFormat="1" ht="102" x14ac:dyDescent="0.2">
      <c r="A100" s="55">
        <v>91</v>
      </c>
      <c r="B100" s="29" t="s">
        <v>325</v>
      </c>
      <c r="C100" s="36" t="s">
        <v>326</v>
      </c>
      <c r="D100" s="36" t="s">
        <v>327</v>
      </c>
      <c r="E100" s="36" t="s">
        <v>328</v>
      </c>
      <c r="F100" s="36" t="s">
        <v>328</v>
      </c>
      <c r="G100" s="36" t="s">
        <v>329</v>
      </c>
      <c r="H100" s="29">
        <v>1</v>
      </c>
      <c r="I100" s="26">
        <v>42370</v>
      </c>
      <c r="J100" s="27">
        <v>42551</v>
      </c>
      <c r="K100" s="29">
        <v>26</v>
      </c>
      <c r="L100" s="29">
        <v>1</v>
      </c>
      <c r="M100" s="30">
        <f t="shared" si="4"/>
        <v>1</v>
      </c>
      <c r="N100" s="34" t="s">
        <v>492</v>
      </c>
      <c r="O100" s="36" t="s">
        <v>330</v>
      </c>
      <c r="P100" s="36" t="s">
        <v>260</v>
      </c>
    </row>
    <row r="101" spans="1:16" s="33" customFormat="1" ht="89.25" x14ac:dyDescent="0.2">
      <c r="A101" s="55">
        <v>92</v>
      </c>
      <c r="B101" s="29" t="s">
        <v>325</v>
      </c>
      <c r="C101" s="36" t="s">
        <v>331</v>
      </c>
      <c r="D101" s="36" t="s">
        <v>327</v>
      </c>
      <c r="E101" s="36" t="s">
        <v>328</v>
      </c>
      <c r="F101" s="36" t="s">
        <v>328</v>
      </c>
      <c r="G101" s="36" t="s">
        <v>329</v>
      </c>
      <c r="H101" s="29">
        <v>1</v>
      </c>
      <c r="I101" s="26">
        <v>42370</v>
      </c>
      <c r="J101" s="27">
        <v>42551</v>
      </c>
      <c r="K101" s="29">
        <v>26</v>
      </c>
      <c r="L101" s="29">
        <v>1</v>
      </c>
      <c r="M101" s="30">
        <f t="shared" si="4"/>
        <v>1</v>
      </c>
      <c r="N101" s="34" t="s">
        <v>492</v>
      </c>
      <c r="O101" s="36" t="s">
        <v>330</v>
      </c>
      <c r="P101" s="36" t="s">
        <v>260</v>
      </c>
    </row>
    <row r="102" spans="1:16" s="33" customFormat="1" ht="102" x14ac:dyDescent="0.2">
      <c r="A102" s="55">
        <v>93</v>
      </c>
      <c r="B102" s="29" t="s">
        <v>332</v>
      </c>
      <c r="C102" s="36" t="s">
        <v>333</v>
      </c>
      <c r="D102" s="36" t="s">
        <v>334</v>
      </c>
      <c r="E102" s="36" t="s">
        <v>335</v>
      </c>
      <c r="F102" s="36" t="s">
        <v>335</v>
      </c>
      <c r="G102" s="36" t="s">
        <v>336</v>
      </c>
      <c r="H102" s="29">
        <v>1</v>
      </c>
      <c r="I102" s="26">
        <v>42370</v>
      </c>
      <c r="J102" s="27">
        <v>42460</v>
      </c>
      <c r="K102" s="29">
        <v>13</v>
      </c>
      <c r="L102" s="29">
        <v>1</v>
      </c>
      <c r="M102" s="30">
        <f t="shared" si="4"/>
        <v>1</v>
      </c>
      <c r="N102" s="34" t="s">
        <v>493</v>
      </c>
      <c r="O102" s="36" t="s">
        <v>337</v>
      </c>
      <c r="P102" s="36" t="s">
        <v>260</v>
      </c>
    </row>
    <row r="103" spans="1:16" s="33" customFormat="1" ht="102" x14ac:dyDescent="0.2">
      <c r="A103" s="55">
        <v>94</v>
      </c>
      <c r="B103" s="29" t="s">
        <v>332</v>
      </c>
      <c r="C103" s="36" t="s">
        <v>333</v>
      </c>
      <c r="D103" s="36" t="s">
        <v>334</v>
      </c>
      <c r="E103" s="36" t="s">
        <v>338</v>
      </c>
      <c r="F103" s="36" t="s">
        <v>338</v>
      </c>
      <c r="G103" s="36" t="s">
        <v>339</v>
      </c>
      <c r="H103" s="29">
        <v>1</v>
      </c>
      <c r="I103" s="26">
        <v>42370</v>
      </c>
      <c r="J103" s="27">
        <v>42551</v>
      </c>
      <c r="K103" s="29">
        <v>26</v>
      </c>
      <c r="L103" s="29">
        <v>1</v>
      </c>
      <c r="M103" s="30">
        <f t="shared" si="4"/>
        <v>1</v>
      </c>
      <c r="N103" s="34" t="s">
        <v>494</v>
      </c>
      <c r="O103" s="36" t="s">
        <v>337</v>
      </c>
      <c r="P103" s="36" t="s">
        <v>260</v>
      </c>
    </row>
    <row r="104" spans="1:16" s="33" customFormat="1" ht="102" x14ac:dyDescent="0.2">
      <c r="A104" s="55">
        <v>95</v>
      </c>
      <c r="B104" s="29" t="s">
        <v>332</v>
      </c>
      <c r="C104" s="36" t="s">
        <v>333</v>
      </c>
      <c r="D104" s="36" t="s">
        <v>334</v>
      </c>
      <c r="E104" s="36" t="s">
        <v>340</v>
      </c>
      <c r="F104" s="36" t="s">
        <v>340</v>
      </c>
      <c r="G104" s="36" t="s">
        <v>483</v>
      </c>
      <c r="H104" s="29">
        <v>1</v>
      </c>
      <c r="I104" s="26">
        <v>42370</v>
      </c>
      <c r="J104" s="27">
        <v>42460</v>
      </c>
      <c r="K104" s="29">
        <v>13</v>
      </c>
      <c r="L104" s="38">
        <v>1</v>
      </c>
      <c r="M104" s="30">
        <f t="shared" si="4"/>
        <v>1</v>
      </c>
      <c r="N104" s="34" t="s">
        <v>495</v>
      </c>
      <c r="O104" s="36" t="s">
        <v>337</v>
      </c>
      <c r="P104" s="36" t="s">
        <v>260</v>
      </c>
    </row>
    <row r="105" spans="1:16" s="33" customFormat="1" ht="89.25" x14ac:dyDescent="0.2">
      <c r="A105" s="55">
        <v>96</v>
      </c>
      <c r="B105" s="29" t="s">
        <v>341</v>
      </c>
      <c r="C105" s="36" t="s">
        <v>342</v>
      </c>
      <c r="D105" s="36" t="s">
        <v>343</v>
      </c>
      <c r="E105" s="36" t="s">
        <v>344</v>
      </c>
      <c r="F105" s="36" t="s">
        <v>344</v>
      </c>
      <c r="G105" s="36" t="s">
        <v>345</v>
      </c>
      <c r="H105" s="29">
        <v>1</v>
      </c>
      <c r="I105" s="26">
        <v>42370</v>
      </c>
      <c r="J105" s="27">
        <v>42400</v>
      </c>
      <c r="K105" s="29">
        <v>4</v>
      </c>
      <c r="L105" s="29">
        <v>1</v>
      </c>
      <c r="M105" s="30">
        <f t="shared" si="4"/>
        <v>1</v>
      </c>
      <c r="N105" s="34" t="s">
        <v>496</v>
      </c>
      <c r="O105" s="36" t="s">
        <v>38</v>
      </c>
      <c r="P105" s="36" t="s">
        <v>260</v>
      </c>
    </row>
    <row r="106" spans="1:16" s="33" customFormat="1" ht="102" x14ac:dyDescent="0.2">
      <c r="A106" s="55">
        <v>97</v>
      </c>
      <c r="B106" s="29" t="s">
        <v>346</v>
      </c>
      <c r="C106" s="36" t="s">
        <v>517</v>
      </c>
      <c r="D106" s="36" t="s">
        <v>347</v>
      </c>
      <c r="E106" s="36" t="s">
        <v>348</v>
      </c>
      <c r="F106" s="36" t="s">
        <v>319</v>
      </c>
      <c r="G106" s="36" t="s">
        <v>320</v>
      </c>
      <c r="H106" s="29">
        <v>1</v>
      </c>
      <c r="I106" s="26">
        <v>42278</v>
      </c>
      <c r="J106" s="27">
        <v>42551</v>
      </c>
      <c r="K106" s="29">
        <v>39</v>
      </c>
      <c r="L106" s="29">
        <v>1</v>
      </c>
      <c r="M106" s="30">
        <f t="shared" ref="M106:M136" si="5">+L106/H106</f>
        <v>1</v>
      </c>
      <c r="N106" s="34" t="s">
        <v>497</v>
      </c>
      <c r="O106" s="36" t="s">
        <v>321</v>
      </c>
      <c r="P106" s="36" t="s">
        <v>260</v>
      </c>
    </row>
    <row r="107" spans="1:16" s="33" customFormat="1" ht="63.75" x14ac:dyDescent="0.2">
      <c r="A107" s="55">
        <v>98</v>
      </c>
      <c r="B107" s="29" t="s">
        <v>346</v>
      </c>
      <c r="C107" s="36" t="s">
        <v>349</v>
      </c>
      <c r="D107" s="36" t="s">
        <v>347</v>
      </c>
      <c r="E107" s="36" t="s">
        <v>348</v>
      </c>
      <c r="F107" s="36" t="s">
        <v>319</v>
      </c>
      <c r="G107" s="36" t="s">
        <v>320</v>
      </c>
      <c r="H107" s="29">
        <v>1</v>
      </c>
      <c r="I107" s="26">
        <v>42278</v>
      </c>
      <c r="J107" s="27">
        <v>42551</v>
      </c>
      <c r="K107" s="29">
        <v>39</v>
      </c>
      <c r="L107" s="29">
        <v>1</v>
      </c>
      <c r="M107" s="30">
        <f t="shared" si="5"/>
        <v>1</v>
      </c>
      <c r="N107" s="34" t="s">
        <v>491</v>
      </c>
      <c r="O107" s="36" t="s">
        <v>321</v>
      </c>
      <c r="P107" s="36" t="s">
        <v>260</v>
      </c>
    </row>
    <row r="108" spans="1:16" s="33" customFormat="1" ht="76.5" x14ac:dyDescent="0.2">
      <c r="A108" s="55">
        <v>99</v>
      </c>
      <c r="B108" s="29" t="s">
        <v>346</v>
      </c>
      <c r="C108" s="36" t="s">
        <v>350</v>
      </c>
      <c r="D108" s="36" t="s">
        <v>347</v>
      </c>
      <c r="E108" s="36" t="s">
        <v>348</v>
      </c>
      <c r="F108" s="36" t="s">
        <v>319</v>
      </c>
      <c r="G108" s="36" t="s">
        <v>320</v>
      </c>
      <c r="H108" s="29">
        <v>1</v>
      </c>
      <c r="I108" s="26">
        <v>42278</v>
      </c>
      <c r="J108" s="27">
        <v>42551</v>
      </c>
      <c r="K108" s="29">
        <v>39</v>
      </c>
      <c r="L108" s="29">
        <v>1</v>
      </c>
      <c r="M108" s="30">
        <f t="shared" si="5"/>
        <v>1</v>
      </c>
      <c r="N108" s="34" t="s">
        <v>491</v>
      </c>
      <c r="O108" s="36" t="s">
        <v>321</v>
      </c>
      <c r="P108" s="36" t="s">
        <v>260</v>
      </c>
    </row>
    <row r="109" spans="1:16" s="33" customFormat="1" ht="102" x14ac:dyDescent="0.2">
      <c r="A109" s="55">
        <v>100</v>
      </c>
      <c r="B109" s="29" t="s">
        <v>346</v>
      </c>
      <c r="C109" s="36" t="s">
        <v>351</v>
      </c>
      <c r="D109" s="36" t="s">
        <v>347</v>
      </c>
      <c r="E109" s="36" t="s">
        <v>352</v>
      </c>
      <c r="F109" s="36" t="s">
        <v>352</v>
      </c>
      <c r="G109" s="36" t="s">
        <v>353</v>
      </c>
      <c r="H109" s="29">
        <v>1</v>
      </c>
      <c r="I109" s="26">
        <v>42370</v>
      </c>
      <c r="J109" s="27">
        <v>42400</v>
      </c>
      <c r="K109" s="29">
        <v>4</v>
      </c>
      <c r="L109" s="29">
        <v>1</v>
      </c>
      <c r="M109" s="30">
        <f t="shared" si="5"/>
        <v>1</v>
      </c>
      <c r="N109" s="34" t="s">
        <v>497</v>
      </c>
      <c r="O109" s="36" t="s">
        <v>354</v>
      </c>
      <c r="P109" s="36" t="s">
        <v>260</v>
      </c>
    </row>
    <row r="110" spans="1:16" s="33" customFormat="1" ht="89.25" x14ac:dyDescent="0.2">
      <c r="A110" s="55">
        <v>101</v>
      </c>
      <c r="B110" s="29" t="s">
        <v>355</v>
      </c>
      <c r="C110" s="36" t="s">
        <v>356</v>
      </c>
      <c r="D110" s="36" t="s">
        <v>357</v>
      </c>
      <c r="E110" s="36" t="s">
        <v>358</v>
      </c>
      <c r="F110" s="36" t="s">
        <v>358</v>
      </c>
      <c r="G110" s="36" t="s">
        <v>345</v>
      </c>
      <c r="H110" s="29">
        <v>1</v>
      </c>
      <c r="I110" s="26">
        <v>42370</v>
      </c>
      <c r="J110" s="27">
        <v>42400</v>
      </c>
      <c r="K110" s="29">
        <v>4</v>
      </c>
      <c r="L110" s="29">
        <v>1</v>
      </c>
      <c r="M110" s="30">
        <f t="shared" si="5"/>
        <v>1</v>
      </c>
      <c r="N110" s="34" t="s">
        <v>498</v>
      </c>
      <c r="O110" s="36" t="s">
        <v>38</v>
      </c>
      <c r="P110" s="36" t="s">
        <v>260</v>
      </c>
    </row>
    <row r="111" spans="1:16" s="33" customFormat="1" ht="114.75" x14ac:dyDescent="0.2">
      <c r="A111" s="55">
        <v>102</v>
      </c>
      <c r="B111" s="29" t="s">
        <v>359</v>
      </c>
      <c r="C111" s="36" t="s">
        <v>360</v>
      </c>
      <c r="D111" s="36" t="s">
        <v>361</v>
      </c>
      <c r="E111" s="36" t="s">
        <v>362</v>
      </c>
      <c r="F111" s="36" t="s">
        <v>363</v>
      </c>
      <c r="G111" s="36" t="s">
        <v>364</v>
      </c>
      <c r="H111" s="29">
        <v>1</v>
      </c>
      <c r="I111" s="26">
        <v>42370</v>
      </c>
      <c r="J111" s="27">
        <v>42400</v>
      </c>
      <c r="K111" s="29">
        <v>4</v>
      </c>
      <c r="L111" s="29">
        <v>1</v>
      </c>
      <c r="M111" s="30">
        <f t="shared" si="5"/>
        <v>1</v>
      </c>
      <c r="N111" s="34" t="s">
        <v>514</v>
      </c>
      <c r="O111" s="36" t="s">
        <v>273</v>
      </c>
      <c r="P111" s="36" t="s">
        <v>260</v>
      </c>
    </row>
    <row r="112" spans="1:16" s="33" customFormat="1" ht="102" x14ac:dyDescent="0.2">
      <c r="A112" s="55">
        <v>103</v>
      </c>
      <c r="B112" s="29" t="s">
        <v>365</v>
      </c>
      <c r="C112" s="36" t="s">
        <v>475</v>
      </c>
      <c r="D112" s="36" t="s">
        <v>366</v>
      </c>
      <c r="E112" s="36" t="s">
        <v>367</v>
      </c>
      <c r="F112" s="36" t="s">
        <v>367</v>
      </c>
      <c r="G112" s="36" t="s">
        <v>368</v>
      </c>
      <c r="H112" s="29">
        <v>1</v>
      </c>
      <c r="I112" s="26">
        <v>42370</v>
      </c>
      <c r="J112" s="27">
        <v>42551</v>
      </c>
      <c r="K112" s="29">
        <v>26</v>
      </c>
      <c r="L112" s="44">
        <v>0</v>
      </c>
      <c r="M112" s="30">
        <f t="shared" si="5"/>
        <v>0</v>
      </c>
      <c r="N112" s="34" t="s">
        <v>542</v>
      </c>
      <c r="O112" s="36" t="s">
        <v>369</v>
      </c>
      <c r="P112" s="36" t="s">
        <v>260</v>
      </c>
    </row>
    <row r="113" spans="1:16" s="33" customFormat="1" ht="102" x14ac:dyDescent="0.2">
      <c r="A113" s="55">
        <v>104</v>
      </c>
      <c r="B113" s="29" t="s">
        <v>365</v>
      </c>
      <c r="C113" s="36" t="s">
        <v>475</v>
      </c>
      <c r="D113" s="36" t="s">
        <v>366</v>
      </c>
      <c r="E113" s="36" t="s">
        <v>370</v>
      </c>
      <c r="F113" s="36" t="s">
        <v>370</v>
      </c>
      <c r="G113" s="36" t="s">
        <v>371</v>
      </c>
      <c r="H113" s="29">
        <v>1</v>
      </c>
      <c r="I113" s="26">
        <v>42370</v>
      </c>
      <c r="J113" s="27">
        <v>42551</v>
      </c>
      <c r="K113" s="29">
        <v>26</v>
      </c>
      <c r="L113" s="29">
        <v>1</v>
      </c>
      <c r="M113" s="30">
        <f t="shared" si="5"/>
        <v>1</v>
      </c>
      <c r="N113" s="34" t="s">
        <v>499</v>
      </c>
      <c r="O113" s="36" t="s">
        <v>372</v>
      </c>
      <c r="P113" s="36" t="s">
        <v>260</v>
      </c>
    </row>
    <row r="114" spans="1:16" s="33" customFormat="1" ht="76.5" x14ac:dyDescent="0.2">
      <c r="A114" s="55">
        <v>105</v>
      </c>
      <c r="B114" s="29" t="s">
        <v>373</v>
      </c>
      <c r="C114" s="36" t="s">
        <v>476</v>
      </c>
      <c r="D114" s="36" t="s">
        <v>374</v>
      </c>
      <c r="E114" s="36" t="s">
        <v>375</v>
      </c>
      <c r="F114" s="36" t="s">
        <v>375</v>
      </c>
      <c r="G114" s="36" t="s">
        <v>376</v>
      </c>
      <c r="H114" s="29">
        <v>1</v>
      </c>
      <c r="I114" s="26">
        <v>42370</v>
      </c>
      <c r="J114" s="27">
        <v>42460</v>
      </c>
      <c r="K114" s="29">
        <v>13</v>
      </c>
      <c r="L114" s="38">
        <v>1</v>
      </c>
      <c r="M114" s="30">
        <f t="shared" si="5"/>
        <v>1</v>
      </c>
      <c r="N114" s="34" t="s">
        <v>500</v>
      </c>
      <c r="O114" s="36" t="s">
        <v>372</v>
      </c>
      <c r="P114" s="36" t="s">
        <v>260</v>
      </c>
    </row>
    <row r="115" spans="1:16" s="33" customFormat="1" ht="102" x14ac:dyDescent="0.2">
      <c r="A115" s="55">
        <v>106</v>
      </c>
      <c r="B115" s="29" t="s">
        <v>373</v>
      </c>
      <c r="C115" s="36" t="s">
        <v>476</v>
      </c>
      <c r="D115" s="36" t="s">
        <v>374</v>
      </c>
      <c r="E115" s="36" t="s">
        <v>367</v>
      </c>
      <c r="F115" s="36" t="s">
        <v>367</v>
      </c>
      <c r="G115" s="36" t="s">
        <v>368</v>
      </c>
      <c r="H115" s="29">
        <v>1</v>
      </c>
      <c r="I115" s="26">
        <v>42370</v>
      </c>
      <c r="J115" s="27">
        <v>42551</v>
      </c>
      <c r="K115" s="29">
        <v>26</v>
      </c>
      <c r="L115" s="44">
        <v>0</v>
      </c>
      <c r="M115" s="30">
        <f t="shared" si="5"/>
        <v>0</v>
      </c>
      <c r="N115" s="34" t="s">
        <v>542</v>
      </c>
      <c r="O115" s="36" t="s">
        <v>369</v>
      </c>
      <c r="P115" s="36" t="s">
        <v>260</v>
      </c>
    </row>
    <row r="116" spans="1:16" s="33" customFormat="1" ht="89.25" x14ac:dyDescent="0.2">
      <c r="A116" s="55">
        <v>107</v>
      </c>
      <c r="B116" s="29" t="s">
        <v>377</v>
      </c>
      <c r="C116" s="36" t="s">
        <v>378</v>
      </c>
      <c r="D116" s="36" t="s">
        <v>379</v>
      </c>
      <c r="E116" s="36" t="s">
        <v>318</v>
      </c>
      <c r="F116" s="36" t="s">
        <v>319</v>
      </c>
      <c r="G116" s="36" t="s">
        <v>320</v>
      </c>
      <c r="H116" s="29">
        <v>1</v>
      </c>
      <c r="I116" s="26">
        <v>42278</v>
      </c>
      <c r="J116" s="27">
        <v>42551</v>
      </c>
      <c r="K116" s="29">
        <v>39</v>
      </c>
      <c r="L116" s="29">
        <v>1</v>
      </c>
      <c r="M116" s="30">
        <f t="shared" si="5"/>
        <v>1</v>
      </c>
      <c r="N116" s="34" t="s">
        <v>491</v>
      </c>
      <c r="O116" s="36" t="s">
        <v>321</v>
      </c>
      <c r="P116" s="36" t="s">
        <v>260</v>
      </c>
    </row>
    <row r="117" spans="1:16" s="33" customFormat="1" ht="89.25" x14ac:dyDescent="0.2">
      <c r="A117" s="55">
        <v>108</v>
      </c>
      <c r="B117" s="29" t="s">
        <v>377</v>
      </c>
      <c r="C117" s="36" t="s">
        <v>378</v>
      </c>
      <c r="D117" s="36" t="s">
        <v>379</v>
      </c>
      <c r="E117" s="36" t="s">
        <v>380</v>
      </c>
      <c r="F117" s="36" t="s">
        <v>380</v>
      </c>
      <c r="G117" s="36" t="s">
        <v>381</v>
      </c>
      <c r="H117" s="29">
        <v>1</v>
      </c>
      <c r="I117" s="26">
        <v>42370</v>
      </c>
      <c r="J117" s="27">
        <v>42551</v>
      </c>
      <c r="K117" s="29">
        <v>26</v>
      </c>
      <c r="L117" s="29">
        <v>0</v>
      </c>
      <c r="M117" s="30">
        <f t="shared" si="5"/>
        <v>0</v>
      </c>
      <c r="N117" s="36" t="s">
        <v>506</v>
      </c>
      <c r="O117" s="36" t="s">
        <v>372</v>
      </c>
      <c r="P117" s="36" t="s">
        <v>260</v>
      </c>
    </row>
    <row r="118" spans="1:16" s="33" customFormat="1" ht="89.25" x14ac:dyDescent="0.2">
      <c r="A118" s="55">
        <v>109</v>
      </c>
      <c r="B118" s="29" t="s">
        <v>377</v>
      </c>
      <c r="C118" s="36" t="s">
        <v>382</v>
      </c>
      <c r="D118" s="36" t="s">
        <v>379</v>
      </c>
      <c r="E118" s="36" t="s">
        <v>318</v>
      </c>
      <c r="F118" s="36" t="s">
        <v>319</v>
      </c>
      <c r="G118" s="36" t="s">
        <v>320</v>
      </c>
      <c r="H118" s="29">
        <v>1</v>
      </c>
      <c r="I118" s="26">
        <v>42278</v>
      </c>
      <c r="J118" s="27">
        <v>42551</v>
      </c>
      <c r="K118" s="29">
        <v>39</v>
      </c>
      <c r="L118" s="29">
        <v>1</v>
      </c>
      <c r="M118" s="30">
        <f t="shared" si="5"/>
        <v>1</v>
      </c>
      <c r="N118" s="34" t="s">
        <v>491</v>
      </c>
      <c r="O118" s="36" t="s">
        <v>321</v>
      </c>
      <c r="P118" s="36" t="s">
        <v>260</v>
      </c>
    </row>
    <row r="119" spans="1:16" s="33" customFormat="1" ht="114.75" x14ac:dyDescent="0.2">
      <c r="A119" s="55">
        <v>110</v>
      </c>
      <c r="B119" s="29" t="s">
        <v>377</v>
      </c>
      <c r="C119" s="36" t="s">
        <v>382</v>
      </c>
      <c r="D119" s="36" t="s">
        <v>379</v>
      </c>
      <c r="E119" s="36" t="s">
        <v>383</v>
      </c>
      <c r="F119" s="36" t="s">
        <v>383</v>
      </c>
      <c r="G119" s="36" t="s">
        <v>371</v>
      </c>
      <c r="H119" s="29">
        <v>1</v>
      </c>
      <c r="I119" s="26">
        <v>42370</v>
      </c>
      <c r="J119" s="27">
        <v>42551</v>
      </c>
      <c r="K119" s="29">
        <v>26</v>
      </c>
      <c r="L119" s="29">
        <v>1</v>
      </c>
      <c r="M119" s="30">
        <f t="shared" si="5"/>
        <v>1</v>
      </c>
      <c r="N119" s="34" t="s">
        <v>515</v>
      </c>
      <c r="O119" s="36" t="s">
        <v>372</v>
      </c>
      <c r="P119" s="36" t="s">
        <v>260</v>
      </c>
    </row>
    <row r="120" spans="1:16" s="33" customFormat="1" ht="102" x14ac:dyDescent="0.2">
      <c r="A120" s="55">
        <v>111</v>
      </c>
      <c r="B120" s="29" t="s">
        <v>384</v>
      </c>
      <c r="C120" s="36" t="s">
        <v>385</v>
      </c>
      <c r="D120" s="36" t="s">
        <v>386</v>
      </c>
      <c r="E120" s="36" t="s">
        <v>270</v>
      </c>
      <c r="F120" s="36" t="s">
        <v>271</v>
      </c>
      <c r="G120" s="36" t="s">
        <v>272</v>
      </c>
      <c r="H120" s="29">
        <v>2</v>
      </c>
      <c r="I120" s="26">
        <v>42370</v>
      </c>
      <c r="J120" s="27">
        <v>42521</v>
      </c>
      <c r="K120" s="29">
        <v>22</v>
      </c>
      <c r="L120" s="29">
        <v>1.42</v>
      </c>
      <c r="M120" s="30">
        <f t="shared" si="5"/>
        <v>0.71</v>
      </c>
      <c r="N120" s="34" t="s">
        <v>513</v>
      </c>
      <c r="O120" s="36" t="s">
        <v>273</v>
      </c>
      <c r="P120" s="36" t="s">
        <v>260</v>
      </c>
    </row>
    <row r="121" spans="1:16" s="33" customFormat="1" ht="114.75" x14ac:dyDescent="0.2">
      <c r="A121" s="55">
        <v>112</v>
      </c>
      <c r="B121" s="29" t="s">
        <v>387</v>
      </c>
      <c r="C121" s="36" t="s">
        <v>388</v>
      </c>
      <c r="D121" s="36" t="s">
        <v>389</v>
      </c>
      <c r="E121" s="36" t="s">
        <v>390</v>
      </c>
      <c r="F121" s="36" t="s">
        <v>390</v>
      </c>
      <c r="G121" s="36" t="s">
        <v>391</v>
      </c>
      <c r="H121" s="29">
        <v>1</v>
      </c>
      <c r="I121" s="26">
        <v>42522</v>
      </c>
      <c r="J121" s="27">
        <v>42551</v>
      </c>
      <c r="K121" s="29">
        <v>4</v>
      </c>
      <c r="L121" s="29">
        <v>1</v>
      </c>
      <c r="M121" s="30">
        <f t="shared" si="5"/>
        <v>1</v>
      </c>
      <c r="N121" s="34" t="s">
        <v>516</v>
      </c>
      <c r="O121" s="36" t="s">
        <v>273</v>
      </c>
      <c r="P121" s="36" t="s">
        <v>260</v>
      </c>
    </row>
    <row r="122" spans="1:16" s="33" customFormat="1" ht="127.5" x14ac:dyDescent="0.2">
      <c r="A122" s="55">
        <v>113</v>
      </c>
      <c r="B122" s="29" t="s">
        <v>392</v>
      </c>
      <c r="C122" s="36" t="s">
        <v>393</v>
      </c>
      <c r="D122" s="36" t="s">
        <v>394</v>
      </c>
      <c r="E122" s="36" t="s">
        <v>395</v>
      </c>
      <c r="F122" s="36" t="s">
        <v>396</v>
      </c>
      <c r="G122" s="36" t="s">
        <v>397</v>
      </c>
      <c r="H122" s="29">
        <v>1</v>
      </c>
      <c r="I122" s="26">
        <v>42370</v>
      </c>
      <c r="J122" s="27">
        <v>42551</v>
      </c>
      <c r="K122" s="29">
        <v>26</v>
      </c>
      <c r="L122" s="29">
        <v>0.7</v>
      </c>
      <c r="M122" s="30">
        <f t="shared" si="5"/>
        <v>0.7</v>
      </c>
      <c r="N122" s="34" t="s">
        <v>509</v>
      </c>
      <c r="O122" s="36" t="s">
        <v>372</v>
      </c>
      <c r="P122" s="36" t="s">
        <v>260</v>
      </c>
    </row>
    <row r="123" spans="1:16" s="33" customFormat="1" ht="127.5" x14ac:dyDescent="0.2">
      <c r="A123" s="55">
        <v>114</v>
      </c>
      <c r="B123" s="29" t="s">
        <v>398</v>
      </c>
      <c r="C123" s="36" t="s">
        <v>540</v>
      </c>
      <c r="D123" s="36" t="s">
        <v>394</v>
      </c>
      <c r="E123" s="36" t="s">
        <v>396</v>
      </c>
      <c r="F123" s="36" t="s">
        <v>396</v>
      </c>
      <c r="G123" s="36" t="s">
        <v>397</v>
      </c>
      <c r="H123" s="29">
        <v>1</v>
      </c>
      <c r="I123" s="26">
        <v>42370</v>
      </c>
      <c r="J123" s="27">
        <v>42551</v>
      </c>
      <c r="K123" s="29">
        <v>26</v>
      </c>
      <c r="L123" s="29">
        <v>0.7</v>
      </c>
      <c r="M123" s="30">
        <f t="shared" si="5"/>
        <v>0.7</v>
      </c>
      <c r="N123" s="34" t="s">
        <v>509</v>
      </c>
      <c r="O123" s="36" t="s">
        <v>372</v>
      </c>
      <c r="P123" s="36" t="s">
        <v>260</v>
      </c>
    </row>
    <row r="124" spans="1:16" s="33" customFormat="1" ht="102" x14ac:dyDescent="0.2">
      <c r="A124" s="55">
        <v>115</v>
      </c>
      <c r="B124" s="29" t="s">
        <v>399</v>
      </c>
      <c r="C124" s="36" t="s">
        <v>518</v>
      </c>
      <c r="D124" s="36" t="s">
        <v>394</v>
      </c>
      <c r="E124" s="36" t="s">
        <v>400</v>
      </c>
      <c r="F124" s="36" t="s">
        <v>400</v>
      </c>
      <c r="G124" s="36" t="s">
        <v>401</v>
      </c>
      <c r="H124" s="29">
        <v>1</v>
      </c>
      <c r="I124" s="26">
        <v>42370</v>
      </c>
      <c r="J124" s="27">
        <v>42460</v>
      </c>
      <c r="K124" s="29">
        <v>13</v>
      </c>
      <c r="L124" s="29">
        <v>0.5</v>
      </c>
      <c r="M124" s="30">
        <f t="shared" si="5"/>
        <v>0.5</v>
      </c>
      <c r="N124" s="34" t="s">
        <v>507</v>
      </c>
      <c r="O124" s="36" t="s">
        <v>372</v>
      </c>
      <c r="P124" s="36" t="s">
        <v>260</v>
      </c>
    </row>
    <row r="125" spans="1:16" s="33" customFormat="1" ht="63.75" x14ac:dyDescent="0.2">
      <c r="A125" s="55">
        <v>116</v>
      </c>
      <c r="B125" s="29" t="s">
        <v>402</v>
      </c>
      <c r="C125" s="36" t="s">
        <v>403</v>
      </c>
      <c r="D125" s="36" t="s">
        <v>404</v>
      </c>
      <c r="E125" s="36" t="s">
        <v>405</v>
      </c>
      <c r="F125" s="36" t="s">
        <v>486</v>
      </c>
      <c r="G125" s="36" t="s">
        <v>487</v>
      </c>
      <c r="H125" s="29">
        <v>1</v>
      </c>
      <c r="I125" s="26">
        <v>42370</v>
      </c>
      <c r="J125" s="27">
        <v>42735</v>
      </c>
      <c r="K125" s="29">
        <v>26</v>
      </c>
      <c r="L125" s="29">
        <v>0</v>
      </c>
      <c r="M125" s="30">
        <f t="shared" si="5"/>
        <v>0</v>
      </c>
      <c r="N125" s="34" t="s">
        <v>519</v>
      </c>
      <c r="O125" s="36" t="s">
        <v>372</v>
      </c>
      <c r="P125" s="36" t="s">
        <v>260</v>
      </c>
    </row>
    <row r="126" spans="1:16" s="33" customFormat="1" ht="76.5" x14ac:dyDescent="0.2">
      <c r="A126" s="55">
        <v>117</v>
      </c>
      <c r="B126" s="29" t="s">
        <v>402</v>
      </c>
      <c r="C126" s="36" t="s">
        <v>403</v>
      </c>
      <c r="D126" s="36" t="s">
        <v>404</v>
      </c>
      <c r="E126" s="36" t="s">
        <v>405</v>
      </c>
      <c r="F126" s="36" t="s">
        <v>406</v>
      </c>
      <c r="G126" s="36" t="s">
        <v>407</v>
      </c>
      <c r="H126" s="29">
        <v>82</v>
      </c>
      <c r="I126" s="26">
        <v>42370</v>
      </c>
      <c r="J126" s="27">
        <v>42551</v>
      </c>
      <c r="K126" s="29">
        <v>26</v>
      </c>
      <c r="L126" s="39">
        <v>43</v>
      </c>
      <c r="M126" s="30">
        <f t="shared" si="5"/>
        <v>0.52439024390243905</v>
      </c>
      <c r="N126" s="34" t="s">
        <v>508</v>
      </c>
      <c r="O126" s="36" t="s">
        <v>372</v>
      </c>
      <c r="P126" s="36" t="s">
        <v>260</v>
      </c>
    </row>
    <row r="127" spans="1:16" s="33" customFormat="1" ht="76.5" x14ac:dyDescent="0.2">
      <c r="A127" s="55">
        <v>118</v>
      </c>
      <c r="B127" s="29" t="s">
        <v>402</v>
      </c>
      <c r="C127" s="36" t="s">
        <v>408</v>
      </c>
      <c r="D127" s="36" t="s">
        <v>394</v>
      </c>
      <c r="E127" s="36" t="s">
        <v>405</v>
      </c>
      <c r="F127" s="36" t="s">
        <v>409</v>
      </c>
      <c r="G127" s="36" t="s">
        <v>410</v>
      </c>
      <c r="H127" s="29">
        <v>1</v>
      </c>
      <c r="I127" s="26">
        <v>42370</v>
      </c>
      <c r="J127" s="27">
        <v>42460</v>
      </c>
      <c r="K127" s="29">
        <v>13</v>
      </c>
      <c r="L127" s="29">
        <v>1</v>
      </c>
      <c r="M127" s="30">
        <f t="shared" si="5"/>
        <v>1</v>
      </c>
      <c r="N127" s="34" t="s">
        <v>502</v>
      </c>
      <c r="O127" s="36" t="s">
        <v>372</v>
      </c>
      <c r="P127" s="36" t="s">
        <v>260</v>
      </c>
    </row>
    <row r="128" spans="1:16" s="33" customFormat="1" ht="51" x14ac:dyDescent="0.2">
      <c r="A128" s="55">
        <v>119</v>
      </c>
      <c r="B128" s="29" t="s">
        <v>411</v>
      </c>
      <c r="C128" s="36" t="s">
        <v>412</v>
      </c>
      <c r="D128" s="36" t="s">
        <v>413</v>
      </c>
      <c r="E128" s="36" t="s">
        <v>414</v>
      </c>
      <c r="F128" s="36" t="s">
        <v>415</v>
      </c>
      <c r="G128" s="36" t="s">
        <v>416</v>
      </c>
      <c r="H128" s="29">
        <v>1</v>
      </c>
      <c r="I128" s="26">
        <v>42370</v>
      </c>
      <c r="J128" s="27">
        <v>42460</v>
      </c>
      <c r="K128" s="29">
        <v>13</v>
      </c>
      <c r="L128" s="40">
        <f>441/497</f>
        <v>0.88732394366197187</v>
      </c>
      <c r="M128" s="30">
        <f t="shared" si="5"/>
        <v>0.88732394366197187</v>
      </c>
      <c r="N128" s="34" t="s">
        <v>537</v>
      </c>
      <c r="O128" s="36" t="s">
        <v>372</v>
      </c>
      <c r="P128" s="36" t="s">
        <v>260</v>
      </c>
    </row>
    <row r="129" spans="1:16" s="33" customFormat="1" ht="63.75" x14ac:dyDescent="0.2">
      <c r="A129" s="55">
        <v>120</v>
      </c>
      <c r="B129" s="29" t="s">
        <v>417</v>
      </c>
      <c r="C129" s="36" t="s">
        <v>418</v>
      </c>
      <c r="D129" s="36" t="s">
        <v>419</v>
      </c>
      <c r="E129" s="36" t="s">
        <v>420</v>
      </c>
      <c r="F129" s="36" t="s">
        <v>420</v>
      </c>
      <c r="G129" s="36" t="s">
        <v>353</v>
      </c>
      <c r="H129" s="29">
        <v>1</v>
      </c>
      <c r="I129" s="26">
        <v>42370</v>
      </c>
      <c r="J129" s="27">
        <v>42400</v>
      </c>
      <c r="K129" s="29">
        <v>4</v>
      </c>
      <c r="L129" s="29">
        <v>1</v>
      </c>
      <c r="M129" s="30">
        <f t="shared" si="5"/>
        <v>1</v>
      </c>
      <c r="N129" s="34" t="s">
        <v>501</v>
      </c>
      <c r="O129" s="36" t="s">
        <v>354</v>
      </c>
      <c r="P129" s="36" t="s">
        <v>260</v>
      </c>
    </row>
    <row r="130" spans="1:16" s="33" customFormat="1" ht="63.75" x14ac:dyDescent="0.2">
      <c r="A130" s="55">
        <v>121</v>
      </c>
      <c r="B130" s="29" t="s">
        <v>421</v>
      </c>
      <c r="C130" s="36" t="s">
        <v>422</v>
      </c>
      <c r="D130" s="36" t="s">
        <v>394</v>
      </c>
      <c r="E130" s="36" t="s">
        <v>358</v>
      </c>
      <c r="F130" s="36" t="s">
        <v>358</v>
      </c>
      <c r="G130" s="36" t="s">
        <v>345</v>
      </c>
      <c r="H130" s="29">
        <v>1</v>
      </c>
      <c r="I130" s="26">
        <v>42370</v>
      </c>
      <c r="J130" s="27">
        <v>42400</v>
      </c>
      <c r="K130" s="29">
        <v>4</v>
      </c>
      <c r="L130" s="29">
        <v>1</v>
      </c>
      <c r="M130" s="30">
        <f t="shared" si="5"/>
        <v>1</v>
      </c>
      <c r="N130" s="34" t="s">
        <v>498</v>
      </c>
      <c r="O130" s="36" t="s">
        <v>38</v>
      </c>
      <c r="P130" s="36" t="s">
        <v>260</v>
      </c>
    </row>
    <row r="131" spans="1:16" s="33" customFormat="1" ht="76.5" x14ac:dyDescent="0.2">
      <c r="A131" s="55">
        <v>122</v>
      </c>
      <c r="B131" s="29" t="s">
        <v>423</v>
      </c>
      <c r="C131" s="36" t="s">
        <v>424</v>
      </c>
      <c r="D131" s="36" t="s">
        <v>425</v>
      </c>
      <c r="E131" s="36" t="s">
        <v>348</v>
      </c>
      <c r="F131" s="36" t="s">
        <v>319</v>
      </c>
      <c r="G131" s="36" t="s">
        <v>320</v>
      </c>
      <c r="H131" s="29">
        <v>1</v>
      </c>
      <c r="I131" s="26">
        <v>42278</v>
      </c>
      <c r="J131" s="27">
        <v>42551</v>
      </c>
      <c r="K131" s="29">
        <v>39</v>
      </c>
      <c r="L131" s="29">
        <v>1</v>
      </c>
      <c r="M131" s="30">
        <f t="shared" si="5"/>
        <v>1</v>
      </c>
      <c r="N131" s="34" t="s">
        <v>491</v>
      </c>
      <c r="O131" s="36" t="s">
        <v>321</v>
      </c>
      <c r="P131" s="36" t="s">
        <v>260</v>
      </c>
    </row>
    <row r="132" spans="1:16" s="33" customFormat="1" ht="114.75" x14ac:dyDescent="0.2">
      <c r="A132" s="55">
        <v>123</v>
      </c>
      <c r="B132" s="29" t="s">
        <v>426</v>
      </c>
      <c r="C132" s="36" t="s">
        <v>427</v>
      </c>
      <c r="D132" s="36" t="s">
        <v>428</v>
      </c>
      <c r="E132" s="36" t="s">
        <v>429</v>
      </c>
      <c r="F132" s="36" t="s">
        <v>429</v>
      </c>
      <c r="G132" s="36" t="s">
        <v>430</v>
      </c>
      <c r="H132" s="29">
        <v>1</v>
      </c>
      <c r="I132" s="26">
        <v>42308</v>
      </c>
      <c r="J132" s="27">
        <v>42400</v>
      </c>
      <c r="K132" s="29">
        <v>13</v>
      </c>
      <c r="L132" s="29">
        <v>0.75</v>
      </c>
      <c r="M132" s="30">
        <f t="shared" si="5"/>
        <v>0.75</v>
      </c>
      <c r="N132" s="34" t="s">
        <v>538</v>
      </c>
      <c r="O132" s="36" t="s">
        <v>431</v>
      </c>
      <c r="P132" s="36" t="s">
        <v>260</v>
      </c>
    </row>
    <row r="133" spans="1:16" s="33" customFormat="1" ht="89.25" x14ac:dyDescent="0.2">
      <c r="A133" s="55">
        <v>124</v>
      </c>
      <c r="B133" s="29" t="s">
        <v>432</v>
      </c>
      <c r="C133" s="36" t="s">
        <v>477</v>
      </c>
      <c r="D133" s="36" t="s">
        <v>433</v>
      </c>
      <c r="E133" s="36" t="s">
        <v>434</v>
      </c>
      <c r="F133" s="36" t="s">
        <v>434</v>
      </c>
      <c r="G133" s="36" t="s">
        <v>307</v>
      </c>
      <c r="H133" s="29">
        <v>1</v>
      </c>
      <c r="I133" s="26">
        <v>42359</v>
      </c>
      <c r="J133" s="27">
        <v>42369</v>
      </c>
      <c r="K133" s="29">
        <v>1</v>
      </c>
      <c r="L133" s="29">
        <v>1</v>
      </c>
      <c r="M133" s="30">
        <f t="shared" si="5"/>
        <v>1</v>
      </c>
      <c r="N133" s="34" t="s">
        <v>503</v>
      </c>
      <c r="O133" s="36" t="s">
        <v>435</v>
      </c>
      <c r="P133" s="36" t="s">
        <v>260</v>
      </c>
    </row>
    <row r="134" spans="1:16" s="33" customFormat="1" ht="102" x14ac:dyDescent="0.2">
      <c r="A134" s="55">
        <v>125</v>
      </c>
      <c r="B134" s="29" t="s">
        <v>436</v>
      </c>
      <c r="C134" s="36" t="s">
        <v>437</v>
      </c>
      <c r="D134" s="36" t="s">
        <v>438</v>
      </c>
      <c r="E134" s="36" t="s">
        <v>348</v>
      </c>
      <c r="F134" s="36" t="s">
        <v>319</v>
      </c>
      <c r="G134" s="36" t="s">
        <v>320</v>
      </c>
      <c r="H134" s="29">
        <v>1</v>
      </c>
      <c r="I134" s="26">
        <v>42278</v>
      </c>
      <c r="J134" s="27">
        <v>42551</v>
      </c>
      <c r="K134" s="29">
        <v>39</v>
      </c>
      <c r="L134" s="29">
        <v>1</v>
      </c>
      <c r="M134" s="30">
        <f t="shared" si="5"/>
        <v>1</v>
      </c>
      <c r="N134" s="34" t="s">
        <v>491</v>
      </c>
      <c r="O134" s="36" t="s">
        <v>321</v>
      </c>
      <c r="P134" s="36" t="s">
        <v>260</v>
      </c>
    </row>
    <row r="135" spans="1:16" s="33" customFormat="1" ht="102" x14ac:dyDescent="0.2">
      <c r="A135" s="55">
        <v>126</v>
      </c>
      <c r="B135" s="29" t="s">
        <v>439</v>
      </c>
      <c r="C135" s="36" t="s">
        <v>440</v>
      </c>
      <c r="D135" s="36" t="s">
        <v>441</v>
      </c>
      <c r="E135" s="36" t="s">
        <v>442</v>
      </c>
      <c r="F135" s="36" t="s">
        <v>478</v>
      </c>
      <c r="G135" s="36" t="s">
        <v>401</v>
      </c>
      <c r="H135" s="29">
        <v>1</v>
      </c>
      <c r="I135" s="26">
        <v>42370</v>
      </c>
      <c r="J135" s="27">
        <v>42460</v>
      </c>
      <c r="K135" s="29">
        <v>13</v>
      </c>
      <c r="L135" s="39">
        <v>1</v>
      </c>
      <c r="M135" s="30">
        <f t="shared" si="5"/>
        <v>1</v>
      </c>
      <c r="N135" s="34" t="s">
        <v>504</v>
      </c>
      <c r="O135" s="36" t="s">
        <v>443</v>
      </c>
      <c r="P135" s="36" t="s">
        <v>260</v>
      </c>
    </row>
    <row r="136" spans="1:16" s="33" customFormat="1" ht="89.25" x14ac:dyDescent="0.2">
      <c r="A136" s="55">
        <v>127</v>
      </c>
      <c r="B136" s="29" t="s">
        <v>444</v>
      </c>
      <c r="C136" s="36" t="s">
        <v>445</v>
      </c>
      <c r="D136" s="36" t="s">
        <v>446</v>
      </c>
      <c r="E136" s="36" t="s">
        <v>447</v>
      </c>
      <c r="F136" s="36" t="s">
        <v>447</v>
      </c>
      <c r="G136" s="36" t="s">
        <v>448</v>
      </c>
      <c r="H136" s="29">
        <v>1</v>
      </c>
      <c r="I136" s="26">
        <v>42370</v>
      </c>
      <c r="J136" s="27">
        <v>42460</v>
      </c>
      <c r="K136" s="29">
        <v>13</v>
      </c>
      <c r="L136" s="29">
        <v>1</v>
      </c>
      <c r="M136" s="30">
        <f t="shared" si="5"/>
        <v>1</v>
      </c>
      <c r="N136" s="34" t="s">
        <v>505</v>
      </c>
      <c r="O136" s="36" t="s">
        <v>449</v>
      </c>
      <c r="P136" s="36" t="s">
        <v>260</v>
      </c>
    </row>
    <row r="50811" spans="1:1" x14ac:dyDescent="0.2">
      <c r="A50811" s="14">
        <v>240</v>
      </c>
    </row>
    <row r="50814" spans="1:1" x14ac:dyDescent="0.2">
      <c r="A50814" s="14" t="s">
        <v>450</v>
      </c>
    </row>
    <row r="50815" spans="1:1" x14ac:dyDescent="0.2">
      <c r="A50815" s="14" t="s">
        <v>23</v>
      </c>
    </row>
  </sheetData>
  <sortState ref="A11:AD137">
    <sortCondition ref="A11"/>
  </sortState>
  <mergeCells count="6">
    <mergeCell ref="M8:M9"/>
    <mergeCell ref="N8:N9"/>
    <mergeCell ref="O8:O9"/>
    <mergeCell ref="P8:P9"/>
    <mergeCell ref="D1:H1"/>
    <mergeCell ref="D2:H2"/>
  </mergeCells>
  <pageMargins left="0.19685039370078741" right="0.11811023622047245" top="0.59055118110236227" bottom="0.59055118110236227" header="0.51181102362204722" footer="0.31496062992125984"/>
  <pageSetup paperSize="120" scale="55" orientation="landscape" horizontalDpi="4294967295" verticalDpi="429496729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80" zoomScaleNormal="80" workbookViewId="0">
      <selection activeCell="B27" sqref="B27"/>
    </sheetView>
  </sheetViews>
  <sheetFormatPr baseColWidth="10" defaultRowHeight="12.75" x14ac:dyDescent="0.2"/>
  <cols>
    <col min="1" max="1" width="66.42578125" customWidth="1"/>
    <col min="2" max="2" width="25.28515625" customWidth="1"/>
    <col min="3" max="6" width="5" customWidth="1"/>
    <col min="7" max="7" width="6" customWidth="1"/>
    <col min="8" max="10" width="5" customWidth="1"/>
    <col min="11" max="11" width="14.140625" customWidth="1"/>
    <col min="12" max="12" width="13.140625" customWidth="1"/>
    <col min="13" max="13" width="29.85546875" customWidth="1"/>
    <col min="14" max="14" width="12.140625" customWidth="1"/>
    <col min="15" max="15" width="13.5703125" customWidth="1"/>
    <col min="16" max="16" width="14.85546875" customWidth="1"/>
    <col min="17" max="17" width="11.140625" customWidth="1"/>
    <col min="18" max="18" width="12.85546875" customWidth="1"/>
    <col min="19" max="19" width="10.7109375" customWidth="1"/>
    <col min="20" max="20" width="90.28515625" customWidth="1"/>
    <col min="21" max="21" width="9.42578125" customWidth="1"/>
    <col min="22" max="22" width="9.5703125" customWidth="1"/>
    <col min="23" max="23" width="9.42578125" customWidth="1"/>
    <col min="24" max="24" width="9.5703125" customWidth="1"/>
    <col min="25" max="25" width="9.42578125" customWidth="1"/>
    <col min="26" max="26" width="9.5703125" customWidth="1"/>
    <col min="27" max="48" width="9.42578125" customWidth="1"/>
    <col min="49" max="49" width="10.5703125" customWidth="1"/>
    <col min="50" max="50" width="13.140625" bestFit="1" customWidth="1"/>
  </cols>
  <sheetData>
    <row r="1" spans="1:11" x14ac:dyDescent="0.2">
      <c r="A1" s="1" t="s">
        <v>18</v>
      </c>
      <c r="B1" t="s">
        <v>456</v>
      </c>
    </row>
    <row r="3" spans="1:11" x14ac:dyDescent="0.2">
      <c r="A3" s="1" t="s">
        <v>455</v>
      </c>
      <c r="B3" s="1" t="s">
        <v>454</v>
      </c>
    </row>
    <row r="4" spans="1:11" x14ac:dyDescent="0.2">
      <c r="A4" s="1" t="s">
        <v>452</v>
      </c>
      <c r="B4" s="4">
        <v>0</v>
      </c>
      <c r="C4" s="4">
        <v>0.3</v>
      </c>
      <c r="D4" s="4">
        <v>0.5</v>
      </c>
      <c r="E4" s="4">
        <v>0.7</v>
      </c>
      <c r="F4" s="4">
        <v>0.75</v>
      </c>
      <c r="G4" s="4">
        <v>1</v>
      </c>
      <c r="H4" s="4">
        <v>0.71</v>
      </c>
      <c r="I4" s="4">
        <v>0.52439024390243905</v>
      </c>
      <c r="J4" s="4">
        <v>0.88732394366197187</v>
      </c>
      <c r="K4" s="4" t="s">
        <v>453</v>
      </c>
    </row>
    <row r="5" spans="1:11" x14ac:dyDescent="0.2">
      <c r="A5" s="2" t="s">
        <v>30</v>
      </c>
      <c r="B5" s="3"/>
      <c r="C5" s="3"/>
      <c r="D5" s="3"/>
      <c r="E5" s="3"/>
      <c r="F5" s="3"/>
      <c r="G5" s="3">
        <v>36</v>
      </c>
      <c r="H5" s="3"/>
      <c r="I5" s="3"/>
      <c r="J5" s="3"/>
      <c r="K5" s="3">
        <v>36</v>
      </c>
    </row>
    <row r="6" spans="1:11" x14ac:dyDescent="0.2">
      <c r="A6" s="2" t="s">
        <v>67</v>
      </c>
      <c r="B6" s="3">
        <v>1</v>
      </c>
      <c r="C6" s="3"/>
      <c r="D6" s="3">
        <v>1</v>
      </c>
      <c r="E6" s="3"/>
      <c r="F6" s="3"/>
      <c r="G6" s="3">
        <v>14</v>
      </c>
      <c r="H6" s="3"/>
      <c r="I6" s="3"/>
      <c r="J6" s="3"/>
      <c r="K6" s="3">
        <v>16</v>
      </c>
    </row>
    <row r="7" spans="1:11" x14ac:dyDescent="0.2">
      <c r="A7" s="2" t="s">
        <v>145</v>
      </c>
      <c r="B7" s="3"/>
      <c r="C7" s="3"/>
      <c r="D7" s="3"/>
      <c r="E7" s="3"/>
      <c r="F7" s="3"/>
      <c r="G7" s="3">
        <v>7</v>
      </c>
      <c r="H7" s="3"/>
      <c r="I7" s="3"/>
      <c r="J7" s="3"/>
      <c r="K7" s="3">
        <v>7</v>
      </c>
    </row>
    <row r="8" spans="1:11" x14ac:dyDescent="0.2">
      <c r="A8" s="2" t="s">
        <v>235</v>
      </c>
      <c r="B8" s="3"/>
      <c r="C8" s="3"/>
      <c r="D8" s="3"/>
      <c r="E8" s="3"/>
      <c r="F8" s="3"/>
      <c r="G8" s="3">
        <v>4</v>
      </c>
      <c r="H8" s="3"/>
      <c r="I8" s="3"/>
      <c r="J8" s="3"/>
      <c r="K8" s="3">
        <v>4</v>
      </c>
    </row>
    <row r="9" spans="1:11" x14ac:dyDescent="0.2">
      <c r="A9" s="2" t="s">
        <v>176</v>
      </c>
      <c r="B9" s="3"/>
      <c r="C9" s="3"/>
      <c r="D9" s="3"/>
      <c r="E9" s="3"/>
      <c r="F9" s="3"/>
      <c r="G9" s="3">
        <v>2</v>
      </c>
      <c r="H9" s="3"/>
      <c r="I9" s="3"/>
      <c r="J9" s="3"/>
      <c r="K9" s="3">
        <v>2</v>
      </c>
    </row>
    <row r="10" spans="1:11" x14ac:dyDescent="0.2">
      <c r="A10" s="2" t="s">
        <v>225</v>
      </c>
      <c r="B10" s="3"/>
      <c r="C10" s="3"/>
      <c r="D10" s="3"/>
      <c r="E10" s="3"/>
      <c r="F10" s="3"/>
      <c r="G10" s="3">
        <v>2</v>
      </c>
      <c r="H10" s="3"/>
      <c r="I10" s="3"/>
      <c r="J10" s="3"/>
      <c r="K10" s="3">
        <v>2</v>
      </c>
    </row>
    <row r="11" spans="1:11" x14ac:dyDescent="0.2">
      <c r="A11" s="2" t="s">
        <v>187</v>
      </c>
      <c r="B11" s="3"/>
      <c r="C11" s="3">
        <v>1</v>
      </c>
      <c r="D11" s="3"/>
      <c r="E11" s="3"/>
      <c r="F11" s="3"/>
      <c r="G11" s="3">
        <v>6</v>
      </c>
      <c r="H11" s="3"/>
      <c r="I11" s="3"/>
      <c r="J11" s="3"/>
      <c r="K11" s="3">
        <v>7</v>
      </c>
    </row>
    <row r="12" spans="1:11" x14ac:dyDescent="0.2">
      <c r="A12" s="2" t="s">
        <v>260</v>
      </c>
      <c r="B12" s="3">
        <v>3</v>
      </c>
      <c r="C12" s="3"/>
      <c r="D12" s="3">
        <v>1</v>
      </c>
      <c r="E12" s="3">
        <v>3</v>
      </c>
      <c r="F12" s="3">
        <v>1</v>
      </c>
      <c r="G12" s="3">
        <v>39</v>
      </c>
      <c r="H12" s="3">
        <v>2</v>
      </c>
      <c r="I12" s="3">
        <v>1</v>
      </c>
      <c r="J12" s="3">
        <v>1</v>
      </c>
      <c r="K12" s="3">
        <v>51</v>
      </c>
    </row>
    <row r="13" spans="1:11" x14ac:dyDescent="0.2">
      <c r="A13" s="2" t="s">
        <v>453</v>
      </c>
      <c r="B13" s="3">
        <v>4</v>
      </c>
      <c r="C13" s="3">
        <v>1</v>
      </c>
      <c r="D13" s="3">
        <v>2</v>
      </c>
      <c r="E13" s="3">
        <v>3</v>
      </c>
      <c r="F13" s="3">
        <v>1</v>
      </c>
      <c r="G13" s="3">
        <v>110</v>
      </c>
      <c r="H13" s="3">
        <v>2</v>
      </c>
      <c r="I13" s="3">
        <v>1</v>
      </c>
      <c r="J13" s="3">
        <v>1</v>
      </c>
      <c r="K13" s="3">
        <v>125</v>
      </c>
    </row>
    <row r="17" spans="13:20" ht="4.5" customHeight="1" x14ac:dyDescent="0.2"/>
    <row r="18" spans="13:20" ht="4.5" customHeight="1" x14ac:dyDescent="0.2"/>
    <row r="19" spans="13:20" ht="4.5" customHeight="1" x14ac:dyDescent="0.2"/>
    <row r="20" spans="13:20" ht="65.25" customHeight="1" x14ac:dyDescent="0.2">
      <c r="M20" s="5" t="s">
        <v>457</v>
      </c>
      <c r="N20" s="5" t="s">
        <v>458</v>
      </c>
      <c r="O20" s="5" t="s">
        <v>480</v>
      </c>
      <c r="P20" s="5" t="s">
        <v>479</v>
      </c>
      <c r="Q20" s="5" t="s">
        <v>459</v>
      </c>
      <c r="R20" s="5" t="s">
        <v>460</v>
      </c>
      <c r="S20" s="5" t="s">
        <v>484</v>
      </c>
      <c r="T20" s="5" t="s">
        <v>461</v>
      </c>
    </row>
    <row r="21" spans="13:20" x14ac:dyDescent="0.2">
      <c r="M21" s="6" t="s">
        <v>30</v>
      </c>
      <c r="N21" s="7">
        <v>36</v>
      </c>
      <c r="O21" s="7">
        <v>36</v>
      </c>
      <c r="P21" s="7"/>
      <c r="Q21" s="8"/>
      <c r="R21" s="9">
        <f t="shared" ref="R21:R28" si="0">(O21)/(N21-P21)</f>
        <v>1</v>
      </c>
      <c r="S21" s="9">
        <f>+O21/N21</f>
        <v>1</v>
      </c>
      <c r="T21" s="10"/>
    </row>
    <row r="22" spans="13:20" ht="33" customHeight="1" x14ac:dyDescent="0.2">
      <c r="M22" s="6" t="s">
        <v>67</v>
      </c>
      <c r="N22" s="7">
        <v>17</v>
      </c>
      <c r="O22" s="7">
        <v>14</v>
      </c>
      <c r="P22" s="7">
        <v>1</v>
      </c>
      <c r="Q22" s="8">
        <v>2</v>
      </c>
      <c r="R22" s="9">
        <f t="shared" si="0"/>
        <v>0.875</v>
      </c>
      <c r="S22" s="9">
        <f t="shared" ref="S22:S29" si="1">+O22/N22</f>
        <v>0.82352941176470584</v>
      </c>
      <c r="T22" s="10" t="s">
        <v>541</v>
      </c>
    </row>
    <row r="23" spans="13:20" ht="25.5" x14ac:dyDescent="0.2">
      <c r="M23" s="6" t="s">
        <v>145</v>
      </c>
      <c r="N23" s="7">
        <v>7</v>
      </c>
      <c r="O23" s="7">
        <v>7</v>
      </c>
      <c r="P23" s="7"/>
      <c r="Q23" s="8"/>
      <c r="R23" s="9">
        <f t="shared" si="0"/>
        <v>1</v>
      </c>
      <c r="S23" s="9">
        <f t="shared" si="1"/>
        <v>1</v>
      </c>
      <c r="T23" s="10"/>
    </row>
    <row r="24" spans="13:20" x14ac:dyDescent="0.2">
      <c r="M24" s="6" t="s">
        <v>235</v>
      </c>
      <c r="N24" s="7">
        <v>4</v>
      </c>
      <c r="O24" s="7">
        <v>4</v>
      </c>
      <c r="P24" s="7"/>
      <c r="Q24" s="8"/>
      <c r="R24" s="9">
        <f t="shared" si="0"/>
        <v>1</v>
      </c>
      <c r="S24" s="9">
        <f t="shared" si="1"/>
        <v>1</v>
      </c>
      <c r="T24" s="10"/>
    </row>
    <row r="25" spans="13:20" x14ac:dyDescent="0.2">
      <c r="M25" s="6" t="s">
        <v>176</v>
      </c>
      <c r="N25" s="7">
        <v>2</v>
      </c>
      <c r="O25" s="7">
        <v>2</v>
      </c>
      <c r="P25" s="7"/>
      <c r="Q25" s="8"/>
      <c r="R25" s="9">
        <f t="shared" si="0"/>
        <v>1</v>
      </c>
      <c r="S25" s="9">
        <f t="shared" si="1"/>
        <v>1</v>
      </c>
      <c r="T25" s="10"/>
    </row>
    <row r="26" spans="13:20" ht="38.25" x14ac:dyDescent="0.2">
      <c r="M26" s="6" t="s">
        <v>225</v>
      </c>
      <c r="N26" s="7">
        <v>2</v>
      </c>
      <c r="O26" s="7">
        <v>2</v>
      </c>
      <c r="P26" s="7"/>
      <c r="Q26" s="8"/>
      <c r="R26" s="9">
        <f t="shared" si="0"/>
        <v>1</v>
      </c>
      <c r="S26" s="9">
        <f t="shared" si="1"/>
        <v>1</v>
      </c>
      <c r="T26" s="10"/>
    </row>
    <row r="27" spans="13:20" ht="31.5" customHeight="1" x14ac:dyDescent="0.2">
      <c r="M27" s="6" t="s">
        <v>187</v>
      </c>
      <c r="N27" s="7">
        <v>7</v>
      </c>
      <c r="O27" s="7">
        <v>6</v>
      </c>
      <c r="P27" s="7"/>
      <c r="Q27" s="8">
        <v>1</v>
      </c>
      <c r="R27" s="9">
        <f t="shared" si="0"/>
        <v>0.8571428571428571</v>
      </c>
      <c r="S27" s="9">
        <f t="shared" si="1"/>
        <v>0.8571428571428571</v>
      </c>
      <c r="T27" s="10" t="s">
        <v>462</v>
      </c>
    </row>
    <row r="28" spans="13:20" ht="234.75" customHeight="1" x14ac:dyDescent="0.2">
      <c r="M28" s="6" t="s">
        <v>260</v>
      </c>
      <c r="N28" s="7">
        <v>52</v>
      </c>
      <c r="O28" s="7">
        <v>39</v>
      </c>
      <c r="P28" s="7">
        <v>1</v>
      </c>
      <c r="Q28" s="8">
        <v>12</v>
      </c>
      <c r="R28" s="9">
        <f t="shared" si="0"/>
        <v>0.76470588235294112</v>
      </c>
      <c r="S28" s="9">
        <f t="shared" si="1"/>
        <v>0.75</v>
      </c>
      <c r="T28" s="10" t="s">
        <v>535</v>
      </c>
    </row>
    <row r="29" spans="13:20" x14ac:dyDescent="0.2">
      <c r="M29" s="11" t="s">
        <v>453</v>
      </c>
      <c r="N29" s="11">
        <f>SUM(N21:N28)</f>
        <v>127</v>
      </c>
      <c r="O29" s="11">
        <f>SUM(O21:O28)</f>
        <v>110</v>
      </c>
      <c r="P29" s="11">
        <v>2</v>
      </c>
      <c r="Q29" s="11">
        <f>SUM(Q21:Q28)</f>
        <v>15</v>
      </c>
      <c r="R29" s="12">
        <f>(O29)/(N29-P29)</f>
        <v>0.88</v>
      </c>
      <c r="S29" s="12">
        <f t="shared" si="1"/>
        <v>0.86614173228346458</v>
      </c>
      <c r="T29" s="10"/>
    </row>
    <row r="31" spans="13:20" x14ac:dyDescent="0.2">
      <c r="T31" s="41"/>
    </row>
  </sheetData>
  <pageMargins left="0.7" right="0.7" top="0.75" bottom="0.75" header="0.3" footer="0.3"/>
  <pageSetup orientation="landscape" horizontalDpi="4294967294"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5</Orde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3A52A-C14F-4F96-BBEB-6CB60A1A4F12}"/>
</file>

<file path=customXml/itemProps2.xml><?xml version="1.0" encoding="utf-8"?>
<ds:datastoreItem xmlns:ds="http://schemas.openxmlformats.org/officeDocument/2006/customXml" ds:itemID="{8833290C-FD88-476D-BCD7-4FF4AB76C139}"/>
</file>

<file path=customXml/itemProps3.xml><?xml version="1.0" encoding="utf-8"?>
<ds:datastoreItem xmlns:ds="http://schemas.openxmlformats.org/officeDocument/2006/customXml" ds:itemID="{621020A7-1AEF-4B7F-8814-21A2DE0E14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Hallazgos PM</vt:lpstr>
      <vt:lpstr>TD </vt:lpstr>
      <vt:lpstr>'Hallazgos PM'!Área_de_impresión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Rosario Ramos Diaz</dc:creator>
  <cp:lastModifiedBy>Rosario Ramos Diaz</cp:lastModifiedBy>
  <cp:lastPrinted>2016-06-07T15:30:14Z</cp:lastPrinted>
  <dcterms:created xsi:type="dcterms:W3CDTF">2016-04-13T20:53:05Z</dcterms:created>
  <dcterms:modified xsi:type="dcterms:W3CDTF">2016-07-25T19:20:21Z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y fmtid="{D5CDD505-2E9C-101B-9397-08002B2CF9AE}" pid="3" name="Order">
    <vt:r8>300</vt:r8>
  </property>
  <property fmtid="{D5CDD505-2E9C-101B-9397-08002B2CF9AE}" pid="4" name="TemplateUrl">
    <vt:lpwstr/>
  </property>
  <property fmtid="{D5CDD505-2E9C-101B-9397-08002B2CF9AE}" pid="5" name="Categoría">
    <vt:lpwstr>Planes de Mejoramiento con la Contraloría General de la República</vt:lpwstr>
  </property>
  <property fmtid="{D5CDD505-2E9C-101B-9397-08002B2CF9AE}" pid="6" name="vigencia">
    <vt:r8>2016</vt:r8>
  </property>
  <property fmtid="{D5CDD505-2E9C-101B-9397-08002B2CF9AE}" pid="7" name="_SourceUrl">
    <vt:lpwstr/>
  </property>
  <property fmtid="{D5CDD505-2E9C-101B-9397-08002B2CF9AE}" pid="8" name="_SharedFileIndex">
    <vt:lpwstr/>
  </property>
  <property fmtid="{D5CDD505-2E9C-101B-9397-08002B2CF9AE}" pid="9" name="xd_Signature">
    <vt:bool>false</vt:bool>
  </property>
  <property fmtid="{D5CDD505-2E9C-101B-9397-08002B2CF9AE}" pid="10" name="xd_ProgID">
    <vt:lpwstr/>
  </property>
</Properties>
</file>