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ACFDA819-DF61-48BD-B8B4-FB81E907575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1" i="4" l="1"/>
  <c r="Q128" i="4" l="1"/>
  <c r="Q127" i="4"/>
  <c r="Q126" i="4"/>
  <c r="Q124" i="4"/>
  <c r="Q123" i="4"/>
  <c r="Q122" i="4"/>
  <c r="Q119" i="4"/>
  <c r="Q118" i="4"/>
  <c r="Q116" i="4"/>
  <c r="Q115" i="4"/>
  <c r="Q114" i="4"/>
  <c r="Q113" i="4"/>
  <c r="Q112" i="4"/>
  <c r="Q111" i="4"/>
  <c r="Q108" i="4"/>
  <c r="Q107" i="4"/>
  <c r="Q102" i="4"/>
  <c r="Q101" i="4"/>
  <c r="Q100" i="4"/>
  <c r="Q99" i="4"/>
  <c r="Q98" i="4"/>
  <c r="Q97" i="4"/>
  <c r="Q94" i="4"/>
  <c r="Q93" i="4"/>
  <c r="Q92" i="4"/>
  <c r="Q91" i="4"/>
  <c r="Q90" i="4"/>
  <c r="Q89" i="4"/>
  <c r="Q88" i="4"/>
  <c r="Q87" i="4"/>
  <c r="Q85" i="4"/>
  <c r="Q84" i="4"/>
  <c r="Q81" i="4"/>
  <c r="Q80" i="4"/>
  <c r="Q79" i="4"/>
  <c r="Q77" i="4"/>
  <c r="Q76" i="4"/>
  <c r="Q74" i="4"/>
  <c r="Q73" i="4"/>
  <c r="Q72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2" i="4"/>
  <c r="Q51" i="4"/>
  <c r="Q50" i="4"/>
  <c r="Q49" i="4"/>
  <c r="Q48" i="4"/>
  <c r="Q47" i="4"/>
  <c r="Q46" i="4"/>
  <c r="Q44" i="4"/>
  <c r="Q43" i="4"/>
  <c r="Q41" i="4"/>
  <c r="Q40" i="4"/>
  <c r="Q39" i="4"/>
  <c r="Q38" i="4"/>
  <c r="Q35" i="4"/>
  <c r="Q34" i="4"/>
  <c r="Q33" i="4"/>
  <c r="Q32" i="4"/>
  <c r="Q31" i="4"/>
  <c r="Q30" i="4"/>
  <c r="Q29" i="4"/>
  <c r="Q27" i="4"/>
  <c r="Q26" i="4"/>
  <c r="Q25" i="4"/>
  <c r="Q24" i="4"/>
  <c r="Q23" i="4"/>
  <c r="Q22" i="4"/>
  <c r="Q21" i="4"/>
  <c r="Q19" i="4"/>
  <c r="Q18" i="4"/>
  <c r="Q17" i="4"/>
  <c r="Q16" i="4"/>
  <c r="Q15" i="4"/>
  <c r="Q14" i="4"/>
  <c r="Q13" i="4"/>
  <c r="P128" i="4"/>
  <c r="P127" i="4"/>
  <c r="P126" i="4"/>
  <c r="P124" i="4"/>
  <c r="P123" i="4"/>
  <c r="P122" i="4"/>
  <c r="P119" i="4"/>
  <c r="P118" i="4"/>
  <c r="P116" i="4"/>
  <c r="P115" i="4"/>
  <c r="P114" i="4"/>
  <c r="P113" i="4"/>
  <c r="P112" i="4"/>
  <c r="P111" i="4"/>
  <c r="P108" i="4"/>
  <c r="P107" i="4"/>
  <c r="P102" i="4"/>
  <c r="P101" i="4"/>
  <c r="P100" i="4"/>
  <c r="P99" i="4"/>
  <c r="P98" i="4"/>
  <c r="P97" i="4"/>
  <c r="P94" i="4"/>
  <c r="P93" i="4"/>
  <c r="P92" i="4"/>
  <c r="P91" i="4"/>
  <c r="P90" i="4"/>
  <c r="P89" i="4"/>
  <c r="P88" i="4"/>
  <c r="P87" i="4"/>
  <c r="P85" i="4"/>
  <c r="P84" i="4"/>
  <c r="P81" i="4"/>
  <c r="P80" i="4"/>
  <c r="P79" i="4"/>
  <c r="P77" i="4"/>
  <c r="P76" i="4"/>
  <c r="P74" i="4"/>
  <c r="P73" i="4"/>
  <c r="P72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2" i="4"/>
  <c r="P51" i="4"/>
  <c r="P50" i="4"/>
  <c r="P49" i="4"/>
  <c r="P48" i="4"/>
  <c r="P47" i="4"/>
  <c r="P46" i="4"/>
  <c r="P44" i="4"/>
  <c r="P43" i="4"/>
  <c r="P41" i="4"/>
  <c r="P40" i="4"/>
  <c r="P39" i="4"/>
  <c r="P38" i="4"/>
  <c r="P35" i="4"/>
  <c r="P34" i="4"/>
  <c r="P33" i="4"/>
  <c r="P32" i="4"/>
  <c r="P31" i="4"/>
  <c r="P30" i="4"/>
  <c r="P29" i="4"/>
  <c r="P27" i="4"/>
  <c r="P26" i="4"/>
  <c r="P25" i="4"/>
  <c r="P24" i="4"/>
  <c r="P23" i="4"/>
  <c r="P22" i="4"/>
  <c r="P21" i="4"/>
  <c r="P19" i="4"/>
  <c r="P18" i="4"/>
  <c r="P17" i="4"/>
  <c r="P16" i="4"/>
  <c r="P15" i="4"/>
  <c r="P14" i="4"/>
  <c r="P13" i="4"/>
  <c r="L97" i="4"/>
  <c r="K109" i="4" l="1"/>
  <c r="L109" i="4"/>
  <c r="M109" i="4"/>
  <c r="N109" i="4"/>
  <c r="O109" i="4"/>
  <c r="P109" i="4" l="1"/>
  <c r="Q109" i="4"/>
  <c r="O83" i="4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Q86" i="4" s="1"/>
  <c r="M86" i="4"/>
  <c r="P86" i="4" s="1"/>
  <c r="L86" i="4"/>
  <c r="K86" i="4"/>
  <c r="K82" i="4" s="1"/>
  <c r="Q110" i="4" l="1"/>
  <c r="P110" i="4"/>
  <c r="O37" i="4"/>
  <c r="O82" i="4" l="1"/>
  <c r="L106" i="4" l="1"/>
  <c r="O125" i="4"/>
  <c r="N125" i="4"/>
  <c r="Q125" i="4" s="1"/>
  <c r="M125" i="4"/>
  <c r="L125" i="4"/>
  <c r="K125" i="4"/>
  <c r="O120" i="4"/>
  <c r="N120" i="4"/>
  <c r="Q120" i="4" s="1"/>
  <c r="M120" i="4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P106" i="4" s="1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Q75" i="4" s="1"/>
  <c r="M75" i="4"/>
  <c r="P75" i="4" s="1"/>
  <c r="L75" i="4"/>
  <c r="K73" i="4"/>
  <c r="K72" i="4" s="1"/>
  <c r="K75" i="4"/>
  <c r="P125" i="4" l="1"/>
  <c r="P120" i="4"/>
  <c r="Q117" i="4"/>
  <c r="P117" i="4"/>
  <c r="Q104" i="4"/>
  <c r="Q106" i="4"/>
  <c r="Q96" i="4"/>
  <c r="P96" i="4"/>
  <c r="Q78" i="4"/>
  <c r="P78" i="4"/>
  <c r="K71" i="4"/>
  <c r="L71" i="4"/>
  <c r="N71" i="4"/>
  <c r="Q71" i="4" s="1"/>
  <c r="M71" i="4"/>
  <c r="P71" i="4" s="1"/>
  <c r="K105" i="4"/>
  <c r="K103" i="4" s="1"/>
  <c r="N95" i="4"/>
  <c r="O105" i="4"/>
  <c r="O103" i="4" s="1"/>
  <c r="N105" i="4"/>
  <c r="Q105" i="4" s="1"/>
  <c r="M105" i="4"/>
  <c r="P105" i="4" s="1"/>
  <c r="L105" i="4"/>
  <c r="L103" i="4" s="1"/>
  <c r="M104" i="4"/>
  <c r="P104" i="4" s="1"/>
  <c r="L95" i="4"/>
  <c r="O95" i="4"/>
  <c r="M95" i="4"/>
  <c r="K95" i="4"/>
  <c r="O73" i="4"/>
  <c r="O72" i="4" s="1"/>
  <c r="N73" i="4"/>
  <c r="M73" i="4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P37" i="4" s="1"/>
  <c r="L37" i="4"/>
  <c r="K37" i="4"/>
  <c r="O20" i="4"/>
  <c r="N20" i="4"/>
  <c r="M20" i="4"/>
  <c r="L20" i="4"/>
  <c r="K20" i="4"/>
  <c r="O12" i="4"/>
  <c r="N12" i="4"/>
  <c r="Q12" i="4" s="1"/>
  <c r="M12" i="4"/>
  <c r="L12" i="4"/>
  <c r="K12" i="4"/>
  <c r="Q95" i="4" l="1"/>
  <c r="P95" i="4"/>
  <c r="P53" i="4"/>
  <c r="Q53" i="4"/>
  <c r="Q42" i="4"/>
  <c r="P42" i="4"/>
  <c r="Q37" i="4"/>
  <c r="P20" i="4"/>
  <c r="Q20" i="4"/>
  <c r="P12" i="4"/>
  <c r="M72" i="4"/>
  <c r="N72" i="4"/>
  <c r="M103" i="4"/>
  <c r="P103" i="4" s="1"/>
  <c r="N103" i="4"/>
  <c r="Q103" i="4" s="1"/>
  <c r="M36" i="4"/>
  <c r="N36" i="4"/>
  <c r="L36" i="4"/>
  <c r="O36" i="4"/>
  <c r="K36" i="4"/>
  <c r="Q36" i="4" l="1"/>
  <c r="P36" i="4"/>
  <c r="L28" i="4"/>
  <c r="M28" i="4"/>
  <c r="N28" i="4"/>
  <c r="O28" i="4"/>
  <c r="O11" i="4" s="1"/>
  <c r="L11" i="4" l="1"/>
  <c r="L10" i="4" s="1"/>
  <c r="L129" i="4" s="1"/>
  <c r="N11" i="4"/>
  <c r="M11" i="4"/>
  <c r="K28" i="4"/>
  <c r="K11" i="4" s="1"/>
  <c r="P28" i="4" l="1"/>
  <c r="Q28" i="4"/>
  <c r="P11" i="4"/>
  <c r="Q11" i="4"/>
  <c r="M10" i="4"/>
  <c r="M129" i="4" s="1"/>
  <c r="N10" i="4"/>
  <c r="N129" i="4" s="1"/>
  <c r="O10" i="4"/>
  <c r="O129" i="4" s="1"/>
  <c r="K10" i="4" l="1"/>
  <c r="K129" i="4" s="1"/>
  <c r="P129" i="4" s="1"/>
  <c r="Q129" i="4" l="1"/>
  <c r="L133" i="4"/>
  <c r="O133" i="4"/>
  <c r="N133" i="4" l="1"/>
  <c r="M133" i="4"/>
  <c r="K133" i="4" l="1"/>
  <c r="P10" i="4"/>
  <c r="Q10" i="4"/>
</calcChain>
</file>

<file path=xl/sharedStrings.xml><?xml version="1.0" encoding="utf-8"?>
<sst xmlns="http://schemas.openxmlformats.org/spreadsheetml/2006/main" count="946" uniqueCount="278">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</sst>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K131" activePane="bottomRight" state="frozen"/>
      <selection pane="topRight" activeCell="I1" sqref="I1"/>
      <selection pane="bottomLeft" activeCell="A10" sqref="A10"/>
      <selection pane="bottomRight" activeCell="L134" sqref="L133:L134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275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K11+K36+K71+K72+K82+K95</f>
        <v>909179689000</v>
      </c>
      <c r="L10" s="98">
        <f>L11+L36+L71+L72+L82+L95</f>
        <v>885871289968.36011</v>
      </c>
      <c r="M10" s="98">
        <f>M11+M36+M71+M72+M82+M95</f>
        <v>871203685910.32007</v>
      </c>
      <c r="N10" s="98">
        <f>N11+N36+N71+N72+N82+N95</f>
        <v>861891957106.70996</v>
      </c>
      <c r="O10" s="98">
        <f>O11+O36+O71+O72+O82+O95</f>
        <v>860983618050.03003</v>
      </c>
      <c r="P10" s="71">
        <f>+M10/K10</f>
        <v>0.95823047572537678</v>
      </c>
      <c r="Q10" s="72">
        <f>+N10/K10</f>
        <v>0.9479885742439963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26326429760</v>
      </c>
      <c r="M11" s="99">
        <f t="shared" si="0"/>
        <v>23391896617</v>
      </c>
      <c r="N11" s="99">
        <f t="shared" si="0"/>
        <v>23380028235</v>
      </c>
      <c r="O11" s="99">
        <f t="shared" si="0"/>
        <v>22841535519</v>
      </c>
      <c r="P11" s="73">
        <f t="shared" ref="P11:P74" si="1">+M11/K11</f>
        <v>0.86727438492374442</v>
      </c>
      <c r="Q11" s="74">
        <f t="shared" ref="Q11:Q74" si="2">+N11/K11</f>
        <v>0.8668343546060826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17312821715</v>
      </c>
      <c r="M12" s="100">
        <f t="shared" si="3"/>
        <v>16042411707</v>
      </c>
      <c r="N12" s="100">
        <f t="shared" si="3"/>
        <v>16032630056</v>
      </c>
      <c r="O12" s="100">
        <f t="shared" si="3"/>
        <v>16032630056</v>
      </c>
      <c r="P12" s="75">
        <f t="shared" si="1"/>
        <v>0.92658884838913003</v>
      </c>
      <c r="Q12" s="76">
        <f t="shared" si="2"/>
        <v>0.92602387294148714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12288966414</v>
      </c>
      <c r="L13" s="101">
        <v>12288966414</v>
      </c>
      <c r="M13" s="101">
        <v>11245753404</v>
      </c>
      <c r="N13" s="101">
        <v>11244854961</v>
      </c>
      <c r="O13" s="101">
        <v>11244854961</v>
      </c>
      <c r="P13" s="75">
        <f t="shared" si="1"/>
        <v>0.91510978426863165</v>
      </c>
      <c r="Q13" s="76">
        <f t="shared" si="2"/>
        <v>0.91503667453997484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1817606298</v>
      </c>
      <c r="L14" s="101">
        <v>1817120836</v>
      </c>
      <c r="M14" s="101">
        <v>1636832028</v>
      </c>
      <c r="N14" s="101">
        <v>1636832028</v>
      </c>
      <c r="O14" s="101">
        <v>1636832028</v>
      </c>
      <c r="P14" s="75">
        <f t="shared" si="1"/>
        <v>0.90054266966453922</v>
      </c>
      <c r="Q14" s="76">
        <f t="shared" si="2"/>
        <v>0.90054266966453922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664736712</v>
      </c>
      <c r="L15" s="101">
        <v>664736712</v>
      </c>
      <c r="M15" s="101">
        <v>645251194</v>
      </c>
      <c r="N15" s="101">
        <v>645251194</v>
      </c>
      <c r="O15" s="101">
        <v>645251194</v>
      </c>
      <c r="P15" s="75">
        <f t="shared" si="1"/>
        <v>0.97068686346301869</v>
      </c>
      <c r="Q15" s="76">
        <f t="shared" si="2"/>
        <v>0.97068686346301869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431702801</v>
      </c>
      <c r="L16" s="101">
        <v>431600978</v>
      </c>
      <c r="M16" s="101">
        <v>420894867</v>
      </c>
      <c r="N16" s="101">
        <v>412011659</v>
      </c>
      <c r="O16" s="101">
        <v>412011659</v>
      </c>
      <c r="P16" s="75">
        <f t="shared" si="1"/>
        <v>0.97496441075905826</v>
      </c>
      <c r="Q16" s="76">
        <f t="shared" si="2"/>
        <v>0.95438727301655846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10007800</v>
      </c>
      <c r="L17" s="101">
        <v>10007800</v>
      </c>
      <c r="M17" s="101">
        <v>6590878</v>
      </c>
      <c r="N17" s="101">
        <v>6590878</v>
      </c>
      <c r="O17" s="101">
        <v>6590878</v>
      </c>
      <c r="P17" s="75">
        <f t="shared" si="1"/>
        <v>0.65857411219248985</v>
      </c>
      <c r="Q17" s="76">
        <f t="shared" si="2"/>
        <v>0.65857411219248985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1417398809</v>
      </c>
      <c r="M18" s="101">
        <v>1408593147</v>
      </c>
      <c r="N18" s="101">
        <v>1408593147</v>
      </c>
      <c r="O18" s="101">
        <v>1408593147</v>
      </c>
      <c r="P18" s="75">
        <f t="shared" si="1"/>
        <v>0.99378744927391849</v>
      </c>
      <c r="Q18" s="76">
        <f t="shared" si="2"/>
        <v>0.99378744927391849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682990166</v>
      </c>
      <c r="L19" s="101">
        <v>682990166</v>
      </c>
      <c r="M19" s="101">
        <v>678496189</v>
      </c>
      <c r="N19" s="101">
        <v>678496189</v>
      </c>
      <c r="O19" s="101">
        <v>678496189</v>
      </c>
      <c r="P19" s="75">
        <f t="shared" si="1"/>
        <v>0.99342014391463429</v>
      </c>
      <c r="Q19" s="76">
        <f t="shared" si="2"/>
        <v>0.99342014391463429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5873794000</v>
      </c>
      <c r="M20" s="100">
        <f t="shared" si="4"/>
        <v>5661876383</v>
      </c>
      <c r="N20" s="100">
        <f t="shared" si="4"/>
        <v>5659789652</v>
      </c>
      <c r="O20" s="111">
        <f t="shared" si="4"/>
        <v>5121296936</v>
      </c>
      <c r="P20" s="75">
        <f t="shared" si="1"/>
        <v>0.89093900333503595</v>
      </c>
      <c r="Q20" s="76">
        <f t="shared" si="2"/>
        <v>0.8906106404546752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1706538207</v>
      </c>
      <c r="M21" s="101">
        <v>1636165075.5</v>
      </c>
      <c r="N21" s="101">
        <v>1635747942.5</v>
      </c>
      <c r="O21" s="101">
        <v>1451622598.5</v>
      </c>
      <c r="P21" s="75">
        <f t="shared" si="1"/>
        <v>0.85030928870233424</v>
      </c>
      <c r="Q21" s="76">
        <f t="shared" si="2"/>
        <v>0.85009250613568776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1207569207</v>
      </c>
      <c r="M22" s="101">
        <v>1187995694</v>
      </c>
      <c r="N22" s="101">
        <v>1187578561</v>
      </c>
      <c r="O22" s="101">
        <v>1056358089</v>
      </c>
      <c r="P22" s="75">
        <f t="shared" si="1"/>
        <v>0.90015830538359443</v>
      </c>
      <c r="Q22" s="76">
        <f t="shared" si="2"/>
        <v>0.89984223880498992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1461619113</v>
      </c>
      <c r="M23" s="101">
        <v>1380500143</v>
      </c>
      <c r="N23" s="101">
        <v>1380500143</v>
      </c>
      <c r="O23" s="101">
        <v>1380500143</v>
      </c>
      <c r="P23" s="75">
        <f t="shared" si="1"/>
        <v>0.9445006094416063</v>
      </c>
      <c r="Q23" s="76">
        <f t="shared" si="2"/>
        <v>0.9445006094416063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602905965</v>
      </c>
      <c r="M24" s="101">
        <v>595106100</v>
      </c>
      <c r="N24" s="101">
        <v>595106100</v>
      </c>
      <c r="O24" s="101">
        <v>503613700</v>
      </c>
      <c r="P24" s="75">
        <f t="shared" si="1"/>
        <v>0.88343977132044837</v>
      </c>
      <c r="Q24" s="76">
        <f t="shared" si="2"/>
        <v>0.88343977132044837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133323297</v>
      </c>
      <c r="M25" s="101">
        <v>110603192</v>
      </c>
      <c r="N25" s="101">
        <v>110184993</v>
      </c>
      <c r="O25" s="101">
        <v>92900593</v>
      </c>
      <c r="P25" s="75">
        <f t="shared" si="1"/>
        <v>0.827136324151024</v>
      </c>
      <c r="Q25" s="76">
        <f t="shared" si="2"/>
        <v>0.82400885940639323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455919104</v>
      </c>
      <c r="M26" s="101">
        <v>450106976.5</v>
      </c>
      <c r="N26" s="101">
        <v>449689843.5</v>
      </c>
      <c r="O26" s="101">
        <v>381076443.5</v>
      </c>
      <c r="P26" s="75">
        <f t="shared" si="1"/>
        <v>0.89091654923927899</v>
      </c>
      <c r="Q26" s="76">
        <f t="shared" si="2"/>
        <v>0.89009089953301668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305919107</v>
      </c>
      <c r="M27" s="101">
        <v>301399202</v>
      </c>
      <c r="N27" s="101">
        <v>300982069</v>
      </c>
      <c r="O27" s="101">
        <v>255225369</v>
      </c>
      <c r="P27" s="75">
        <f t="shared" si="1"/>
        <v>0.89485905024123735</v>
      </c>
      <c r="Q27" s="76">
        <f t="shared" si="2"/>
        <v>0.89362057569410069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2507664045</v>
      </c>
      <c r="M28" s="100">
        <f>SUM(M29:M34)</f>
        <v>1687608527</v>
      </c>
      <c r="N28" s="100">
        <f>SUM(N29:N34)</f>
        <v>1687608527</v>
      </c>
      <c r="O28" s="100">
        <f>SUM(O29:O34)</f>
        <v>1687608527</v>
      </c>
      <c r="P28" s="75">
        <f t="shared" si="1"/>
        <v>0.6317734967191071</v>
      </c>
      <c r="Q28" s="76">
        <f t="shared" si="2"/>
        <v>0.6317734967191071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1182672275</v>
      </c>
      <c r="M29" s="101">
        <v>838640302</v>
      </c>
      <c r="N29" s="101">
        <v>838640302</v>
      </c>
      <c r="O29" s="101">
        <v>838640302</v>
      </c>
      <c r="P29" s="75">
        <f t="shared" si="1"/>
        <v>0.69138024512477758</v>
      </c>
      <c r="Q29" s="76">
        <f t="shared" si="2"/>
        <v>0.69138024512477758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273385266</v>
      </c>
      <c r="L30" s="101">
        <v>273385266</v>
      </c>
      <c r="M30" s="101">
        <v>139841278</v>
      </c>
      <c r="N30" s="101">
        <v>139841278</v>
      </c>
      <c r="O30" s="101">
        <v>139841278</v>
      </c>
      <c r="P30" s="75">
        <f t="shared" si="1"/>
        <v>0.51151724467843118</v>
      </c>
      <c r="Q30" s="76">
        <f t="shared" si="2"/>
        <v>0.51151724467843118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84743966</v>
      </c>
      <c r="L31" s="101">
        <v>84700000</v>
      </c>
      <c r="M31" s="101">
        <v>73354835</v>
      </c>
      <c r="N31" s="101">
        <v>73354835</v>
      </c>
      <c r="O31" s="101">
        <v>73354835</v>
      </c>
      <c r="P31" s="75">
        <f t="shared" si="1"/>
        <v>0.86560540487330984</v>
      </c>
      <c r="Q31" s="76">
        <f t="shared" si="2"/>
        <v>0.86560540487330984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958538409</v>
      </c>
      <c r="L32" s="101">
        <v>833010211</v>
      </c>
      <c r="M32" s="101">
        <v>566837952</v>
      </c>
      <c r="N32" s="101">
        <v>566837952</v>
      </c>
      <c r="O32" s="101">
        <v>566837952</v>
      </c>
      <c r="P32" s="75">
        <f t="shared" si="1"/>
        <v>0.59135653478023542</v>
      </c>
      <c r="Q32" s="76">
        <f t="shared" si="2"/>
        <v>0.59135653478023542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45000000</v>
      </c>
      <c r="M33" s="101">
        <v>25081022</v>
      </c>
      <c r="N33" s="101">
        <v>25081022</v>
      </c>
      <c r="O33" s="101">
        <v>25081022</v>
      </c>
      <c r="P33" s="75">
        <f t="shared" si="1"/>
        <v>0.47623015318606066</v>
      </c>
      <c r="Q33" s="76">
        <f t="shared" si="2"/>
        <v>0.47623015318606066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88896293</v>
      </c>
      <c r="L34" s="101">
        <v>88896293</v>
      </c>
      <c r="M34" s="101">
        <v>43853138</v>
      </c>
      <c r="N34" s="101">
        <v>43853138</v>
      </c>
      <c r="O34" s="101">
        <v>43853138</v>
      </c>
      <c r="P34" s="75">
        <f t="shared" si="1"/>
        <v>0.49330671190079883</v>
      </c>
      <c r="Q34" s="76">
        <f t="shared" si="2"/>
        <v>0.49330671190079883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632150000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8693847050.7999992</v>
      </c>
      <c r="M36" s="100">
        <f>M37+M42+M53</f>
        <v>6467642457.3999996</v>
      </c>
      <c r="N36" s="100">
        <f>N37+N42+N53</f>
        <v>3797092182.6100001</v>
      </c>
      <c r="O36" s="100">
        <f>O37+O42+O53</f>
        <v>3708366433.6100001</v>
      </c>
      <c r="P36" s="75">
        <f t="shared" si="1"/>
        <v>0.6342571389400985</v>
      </c>
      <c r="Q36" s="76">
        <f t="shared" si="2"/>
        <v>0.37236641324823411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757395047.39999998</v>
      </c>
      <c r="M37" s="100">
        <f t="shared" si="5"/>
        <v>104583388</v>
      </c>
      <c r="N37" s="100">
        <f t="shared" si="5"/>
        <v>53751175</v>
      </c>
      <c r="O37" s="100">
        <f>SUM(O38:O41)</f>
        <v>53751175</v>
      </c>
      <c r="P37" s="75">
        <f t="shared" si="1"/>
        <v>0.1380605978999839</v>
      </c>
      <c r="Q37" s="76">
        <f t="shared" si="2"/>
        <v>7.0956960758688237E-2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36974100</v>
      </c>
      <c r="L38" s="101">
        <v>36974100</v>
      </c>
      <c r="M38" s="101">
        <v>36974100</v>
      </c>
      <c r="N38" s="101">
        <v>400000</v>
      </c>
      <c r="O38" s="101">
        <v>400000</v>
      </c>
      <c r="P38" s="75">
        <f t="shared" si="1"/>
        <v>1</v>
      </c>
      <c r="Q38" s="76">
        <f t="shared" si="2"/>
        <v>1.0818383679386381E-2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45611550</v>
      </c>
      <c r="L39" s="101">
        <v>45611550</v>
      </c>
      <c r="M39" s="101">
        <v>45611550</v>
      </c>
      <c r="N39" s="101">
        <v>45611550</v>
      </c>
      <c r="O39" s="101">
        <v>45611550</v>
      </c>
      <c r="P39" s="75">
        <f t="shared" si="1"/>
        <v>1</v>
      </c>
      <c r="Q39" s="76">
        <f t="shared" si="2"/>
        <v>1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12379563</v>
      </c>
      <c r="L40" s="101">
        <v>12379563</v>
      </c>
      <c r="M40" s="101">
        <v>12379563</v>
      </c>
      <c r="N40" s="101">
        <v>7000000</v>
      </c>
      <c r="O40" s="101">
        <v>7000000</v>
      </c>
      <c r="P40" s="75">
        <f t="shared" si="1"/>
        <v>1</v>
      </c>
      <c r="Q40" s="76">
        <f t="shared" si="2"/>
        <v>0.5654480695320182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662552787</v>
      </c>
      <c r="L41" s="101">
        <v>662429834.39999998</v>
      </c>
      <c r="M41" s="101">
        <v>9618175</v>
      </c>
      <c r="N41" s="101">
        <v>739625</v>
      </c>
      <c r="O41" s="101">
        <v>739625</v>
      </c>
      <c r="P41" s="75">
        <f t="shared" si="1"/>
        <v>1.4516843319836492E-2</v>
      </c>
      <c r="Q41" s="76">
        <f t="shared" si="2"/>
        <v>1.1163261471572377E-3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208063523</v>
      </c>
      <c r="L42" s="100">
        <f>SUM(L43:L52)</f>
        <v>182504957.5</v>
      </c>
      <c r="M42" s="100">
        <f>SUM(M43:M52)</f>
        <v>178045306.5</v>
      </c>
      <c r="N42" s="100">
        <f>SUM(N43:N52)</f>
        <v>41946886.5</v>
      </c>
      <c r="O42" s="100">
        <f>SUM(O43:O52)</f>
        <v>41946886.5</v>
      </c>
      <c r="P42" s="75">
        <f t="shared" si="1"/>
        <v>0.85572571267093267</v>
      </c>
      <c r="Q42" s="76">
        <f t="shared" si="2"/>
        <v>0.20160615323234721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>
        <v>1000000</v>
      </c>
      <c r="O43" s="101">
        <v>1000000</v>
      </c>
      <c r="P43" s="75">
        <f t="shared" si="1"/>
        <v>1</v>
      </c>
      <c r="Q43" s="76">
        <f t="shared" si="2"/>
        <v>0.45723315415890131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>
        <v>0</v>
      </c>
      <c r="Q45" s="76">
        <v>0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98421064</v>
      </c>
      <c r="L46" s="101">
        <v>90949832</v>
      </c>
      <c r="M46" s="101">
        <v>90462685</v>
      </c>
      <c r="N46" s="101">
        <v>33807058</v>
      </c>
      <c r="O46" s="101">
        <v>33807058</v>
      </c>
      <c r="P46" s="75">
        <f t="shared" si="1"/>
        <v>0.91913947404592167</v>
      </c>
      <c r="Q46" s="76">
        <f t="shared" si="2"/>
        <v>0.34349413251618577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>
        <v>2381825</v>
      </c>
      <c r="O48" s="101">
        <v>2381825</v>
      </c>
      <c r="P48" s="75">
        <f t="shared" si="1"/>
        <v>1</v>
      </c>
      <c r="Q48" s="76">
        <f t="shared" si="2"/>
        <v>1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1510596</v>
      </c>
      <c r="M50" s="101">
        <v>1510596</v>
      </c>
      <c r="N50" s="101">
        <v>1510596</v>
      </c>
      <c r="O50" s="101">
        <v>1510596</v>
      </c>
      <c r="P50" s="75">
        <f t="shared" si="1"/>
        <v>0.30211919999999998</v>
      </c>
      <c r="Q50" s="76">
        <f t="shared" si="2"/>
        <v>0.30211919999999998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3247407.5</v>
      </c>
      <c r="M51" s="101">
        <v>3247407.5</v>
      </c>
      <c r="N51" s="101">
        <v>3247407.5</v>
      </c>
      <c r="O51" s="101">
        <v>3247407.5</v>
      </c>
      <c r="P51" s="75">
        <f t="shared" si="1"/>
        <v>0.25304748763246315</v>
      </c>
      <c r="Q51" s="76">
        <f t="shared" si="2"/>
        <v>0.25304748763246315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7063796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9231611477</v>
      </c>
      <c r="L53" s="100">
        <f>SUM(L54:L70)</f>
        <v>7753947045.8999996</v>
      </c>
      <c r="M53" s="100">
        <f>SUM(M54:M70)</f>
        <v>6185013762.8999996</v>
      </c>
      <c r="N53" s="100">
        <f>SUM(N54:N70)</f>
        <v>3701394121.1100001</v>
      </c>
      <c r="O53" s="100">
        <f>SUM(O54:O70)</f>
        <v>3612668372.1100001</v>
      </c>
      <c r="P53" s="75">
        <f t="shared" si="1"/>
        <v>0.6699820262485684</v>
      </c>
      <c r="Q53" s="76">
        <f t="shared" si="2"/>
        <v>0.40094777930503239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155753418</v>
      </c>
      <c r="L54" s="112">
        <v>73869421.489999995</v>
      </c>
      <c r="M54" s="112">
        <v>73704660.489999995</v>
      </c>
      <c r="N54" s="112">
        <v>24444114.530000001</v>
      </c>
      <c r="O54" s="112">
        <v>24444114.530000001</v>
      </c>
      <c r="P54" s="75">
        <f t="shared" si="1"/>
        <v>0.47321375952083439</v>
      </c>
      <c r="Q54" s="76">
        <f t="shared" si="2"/>
        <v>0.15694111143037645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101181306.90000001</v>
      </c>
      <c r="N55" s="101">
        <v>72865148.689999998</v>
      </c>
      <c r="O55" s="101">
        <v>72865148.689999998</v>
      </c>
      <c r="P55" s="75">
        <f t="shared" si="1"/>
        <v>0.63260262983859039</v>
      </c>
      <c r="Q55" s="76">
        <f t="shared" si="2"/>
        <v>0.45556522343035594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12767845</v>
      </c>
      <c r="N56" s="101">
        <v>11867238.92</v>
      </c>
      <c r="O56" s="101">
        <v>11867238.92</v>
      </c>
      <c r="P56" s="75">
        <f t="shared" si="1"/>
        <v>0.16993486017470708</v>
      </c>
      <c r="Q56" s="76">
        <f t="shared" si="2"/>
        <v>0.15794815699360715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47782117</v>
      </c>
      <c r="L57" s="101">
        <v>40389182</v>
      </c>
      <c r="M57" s="101">
        <v>40341033</v>
      </c>
      <c r="N57" s="101">
        <v>25538120</v>
      </c>
      <c r="O57" s="101">
        <v>25538120</v>
      </c>
      <c r="P57" s="75">
        <f t="shared" si="1"/>
        <v>0.84427052489114285</v>
      </c>
      <c r="Q57" s="76">
        <f t="shared" si="2"/>
        <v>0.53447024961242295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285468810</v>
      </c>
      <c r="O58" s="101">
        <v>255205280</v>
      </c>
      <c r="P58" s="75">
        <f t="shared" si="1"/>
        <v>0.99999975567547472</v>
      </c>
      <c r="Q58" s="76">
        <f t="shared" si="2"/>
        <v>0.83032180329346961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69922022</v>
      </c>
      <c r="L59" s="101">
        <v>12635958</v>
      </c>
      <c r="M59" s="101">
        <v>1804166</v>
      </c>
      <c r="N59" s="101">
        <v>1067466</v>
      </c>
      <c r="O59" s="101">
        <v>1067466</v>
      </c>
      <c r="P59" s="75">
        <f t="shared" si="1"/>
        <v>2.580254329601624E-2</v>
      </c>
      <c r="Q59" s="76">
        <f t="shared" si="2"/>
        <v>1.5266520753647542E-2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425760819</v>
      </c>
      <c r="O60" s="101">
        <v>425760819</v>
      </c>
      <c r="P60" s="75">
        <f t="shared" si="1"/>
        <v>1</v>
      </c>
      <c r="Q60" s="76">
        <f t="shared" si="2"/>
        <v>0.84607621869393101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2924993989</v>
      </c>
      <c r="L61" s="101">
        <v>2048093132</v>
      </c>
      <c r="M61" s="101">
        <v>891159938</v>
      </c>
      <c r="N61" s="101">
        <v>656213171.15999997</v>
      </c>
      <c r="O61" s="101">
        <v>648213171.15999997</v>
      </c>
      <c r="P61" s="75">
        <f t="shared" si="1"/>
        <v>0.30467069038479311</v>
      </c>
      <c r="Q61" s="76">
        <f t="shared" si="2"/>
        <v>0.2243468443449167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1191828588</v>
      </c>
      <c r="L62" s="101">
        <v>1057698561</v>
      </c>
      <c r="M62" s="101">
        <v>984159488</v>
      </c>
      <c r="N62" s="101">
        <v>834345250.27999997</v>
      </c>
      <c r="O62" s="101">
        <v>790275442.27999997</v>
      </c>
      <c r="P62" s="75">
        <f t="shared" si="1"/>
        <v>0.82575589972339214</v>
      </c>
      <c r="Q62" s="76">
        <f t="shared" si="2"/>
        <v>0.70005473830772047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1104206183</v>
      </c>
      <c r="L63" s="101">
        <v>1063330864</v>
      </c>
      <c r="M63" s="101">
        <v>1063330864</v>
      </c>
      <c r="N63" s="101">
        <v>434077421.11000001</v>
      </c>
      <c r="O63" s="101">
        <v>433909953.11000001</v>
      </c>
      <c r="P63" s="75">
        <f t="shared" si="1"/>
        <v>0.96298216797795277</v>
      </c>
      <c r="Q63" s="76">
        <f t="shared" si="2"/>
        <v>0.39311265214134378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1062712790.6799999</v>
      </c>
      <c r="M64" s="101">
        <v>1062529064.6799999</v>
      </c>
      <c r="N64" s="101">
        <v>323380580.02999997</v>
      </c>
      <c r="O64" s="101">
        <v>323380580.02999997</v>
      </c>
      <c r="P64" s="75">
        <f t="shared" si="1"/>
        <v>0.91673725430673858</v>
      </c>
      <c r="Q64" s="76">
        <f t="shared" si="2"/>
        <v>0.27900886186309226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76842495.829999998</v>
      </c>
      <c r="M65" s="101">
        <v>76842495.829999998</v>
      </c>
      <c r="N65" s="101">
        <v>25995726.390000001</v>
      </c>
      <c r="O65" s="101">
        <v>25995726.390000001</v>
      </c>
      <c r="P65" s="75">
        <f t="shared" si="1"/>
        <v>0.73224223347210293</v>
      </c>
      <c r="Q65" s="76">
        <f t="shared" si="2"/>
        <v>0.24771669044502567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473217633</v>
      </c>
      <c r="M66" s="101">
        <v>472482210</v>
      </c>
      <c r="N66" s="101">
        <v>429682130</v>
      </c>
      <c r="O66" s="101">
        <v>429682130</v>
      </c>
      <c r="P66" s="75">
        <f t="shared" si="1"/>
        <v>0.9034685555567451</v>
      </c>
      <c r="Q66" s="76">
        <f t="shared" si="2"/>
        <v>0.82162732294120788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53338705</v>
      </c>
      <c r="M67" s="101">
        <v>25338705</v>
      </c>
      <c r="N67" s="101" t="s">
        <v>25</v>
      </c>
      <c r="O67" s="101" t="s">
        <v>25</v>
      </c>
      <c r="P67" s="75">
        <f t="shared" si="1"/>
        <v>0.26577563645321173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3304642</v>
      </c>
      <c r="O68" s="101">
        <v>3304642</v>
      </c>
      <c r="P68" s="75">
        <f t="shared" si="1"/>
        <v>0.62133376832220077</v>
      </c>
      <c r="Q68" s="76">
        <f t="shared" si="2"/>
        <v>0.1368857111210543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>
        <v>460000000</v>
      </c>
      <c r="N69" s="101">
        <v>91058079</v>
      </c>
      <c r="O69" s="101">
        <v>91058079</v>
      </c>
      <c r="P69" s="75">
        <f t="shared" si="1"/>
        <v>0.99096863927218026</v>
      </c>
      <c r="Q69" s="76">
        <f t="shared" si="2"/>
        <v>0.19616456661167106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57349000</v>
      </c>
      <c r="N70" s="101">
        <v>56325404</v>
      </c>
      <c r="O70" s="101">
        <v>50100461</v>
      </c>
      <c r="P70" s="75">
        <f t="shared" si="1"/>
        <v>0.20164075357898714</v>
      </c>
      <c r="Q70" s="76">
        <f t="shared" si="2"/>
        <v>0.19804176024343748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1228441681</v>
      </c>
      <c r="M71" s="100">
        <f t="shared" si="6"/>
        <v>1116554428</v>
      </c>
      <c r="N71" s="100">
        <f t="shared" si="6"/>
        <v>1116554428</v>
      </c>
      <c r="O71" s="100">
        <f t="shared" si="6"/>
        <v>1116554428</v>
      </c>
      <c r="P71" s="75">
        <f t="shared" si="1"/>
        <v>0.25022896638399905</v>
      </c>
      <c r="Q71" s="76">
        <f t="shared" si="2"/>
        <v>0.25022896638399905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85544981</v>
      </c>
      <c r="M75" s="100">
        <f t="shared" si="9"/>
        <v>77863054</v>
      </c>
      <c r="N75" s="100">
        <f t="shared" si="9"/>
        <v>77863054</v>
      </c>
      <c r="O75" s="100">
        <f t="shared" si="9"/>
        <v>77863054</v>
      </c>
      <c r="P75" s="75">
        <f t="shared" ref="P75:P129" si="10">+M75/K75</f>
        <v>0.80848800191055692</v>
      </c>
      <c r="Q75" s="76">
        <f t="shared" ref="Q75:Q129" si="11">+N75/K75</f>
        <v>0.80848800191055692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75544981</v>
      </c>
      <c r="L76" s="101">
        <v>75544981</v>
      </c>
      <c r="M76" s="101">
        <v>73772611</v>
      </c>
      <c r="N76" s="101">
        <v>73772611</v>
      </c>
      <c r="O76" s="101">
        <v>73772611</v>
      </c>
      <c r="P76" s="75">
        <f t="shared" si="10"/>
        <v>0.97653887820820284</v>
      </c>
      <c r="Q76" s="76">
        <f t="shared" si="11"/>
        <v>0.97653887820820284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20762019</v>
      </c>
      <c r="L77" s="101">
        <v>10000000</v>
      </c>
      <c r="M77" s="101">
        <v>4090443</v>
      </c>
      <c r="N77" s="101">
        <v>4090443</v>
      </c>
      <c r="O77" s="101">
        <v>4090443</v>
      </c>
      <c r="P77" s="75">
        <f t="shared" si="10"/>
        <v>0.1970156659619664</v>
      </c>
      <c r="Q77" s="76">
        <f t="shared" si="11"/>
        <v>0.1970156659619664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1142896700</v>
      </c>
      <c r="M78" s="100">
        <f t="shared" si="12"/>
        <v>1038691374</v>
      </c>
      <c r="N78" s="100">
        <f t="shared" si="12"/>
        <v>1038691374</v>
      </c>
      <c r="O78" s="100">
        <f t="shared" si="12"/>
        <v>1038691374</v>
      </c>
      <c r="P78" s="75">
        <f t="shared" si="10"/>
        <v>0.2379141655733259</v>
      </c>
      <c r="Q78" s="76">
        <f t="shared" si="11"/>
        <v>0.2379141655733259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178801266</v>
      </c>
      <c r="M79" s="101">
        <v>175337235</v>
      </c>
      <c r="N79" s="101">
        <v>175337235</v>
      </c>
      <c r="O79" s="101">
        <v>175337235</v>
      </c>
      <c r="P79" s="75">
        <f t="shared" si="10"/>
        <v>0.1001354854368932</v>
      </c>
      <c r="Q79" s="76">
        <f t="shared" si="11"/>
        <v>0.1001354854368932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863824000</v>
      </c>
      <c r="M80" s="101">
        <v>863354139</v>
      </c>
      <c r="N80" s="101">
        <v>863354139</v>
      </c>
      <c r="O80" s="101">
        <v>863354139</v>
      </c>
      <c r="P80" s="75">
        <f t="shared" si="10"/>
        <v>0.99945606859730685</v>
      </c>
      <c r="Q80" s="76">
        <f t="shared" si="11"/>
        <v>0.99945606859730685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f>271434+100000000</f>
        <v>100271434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32546797019.159996</v>
      </c>
      <c r="M82" s="100">
        <f>+M86+M83</f>
        <v>23312988788.919998</v>
      </c>
      <c r="N82" s="100">
        <f>+N86+N83</f>
        <v>16699223642.1</v>
      </c>
      <c r="O82" s="100">
        <f>+O86+O83</f>
        <v>16418103050.42</v>
      </c>
      <c r="P82" s="75">
        <f t="shared" si="10"/>
        <v>0.46625977577839994</v>
      </c>
      <c r="Q82" s="76">
        <f t="shared" si="11"/>
        <v>0.333984472842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4226095772.7399998</v>
      </c>
      <c r="M83" s="100">
        <f t="shared" si="13"/>
        <v>3397922101.7399998</v>
      </c>
      <c r="N83" s="100">
        <f t="shared" si="13"/>
        <v>2240312236.0999999</v>
      </c>
      <c r="O83" s="100">
        <f t="shared" si="13"/>
        <v>2240312236.0999999</v>
      </c>
      <c r="P83" s="75">
        <f t="shared" si="10"/>
        <v>0.43369553336200872</v>
      </c>
      <c r="Q83" s="76">
        <f t="shared" si="11"/>
        <v>0.28594340336268526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4226095772.7399998</v>
      </c>
      <c r="M85" s="101">
        <v>3397922101.7399998</v>
      </c>
      <c r="N85" s="101">
        <v>2240312236.0999999</v>
      </c>
      <c r="O85" s="101">
        <v>2240312236.0999999</v>
      </c>
      <c r="P85" s="75">
        <f t="shared" si="10"/>
        <v>0.43609241814526389</v>
      </c>
      <c r="Q85" s="76">
        <f t="shared" si="11"/>
        <v>0.28752371337205795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28320701246.419998</v>
      </c>
      <c r="M86" s="100">
        <f t="shared" si="14"/>
        <v>19915066687.18</v>
      </c>
      <c r="N86" s="100">
        <f t="shared" si="14"/>
        <v>14458911406</v>
      </c>
      <c r="O86" s="100">
        <f t="shared" si="14"/>
        <v>14177790814.32</v>
      </c>
      <c r="P86" s="75">
        <f t="shared" si="10"/>
        <v>0.47231061183834344</v>
      </c>
      <c r="Q86" s="76">
        <f t="shared" si="11"/>
        <v>0.34291109339244052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>
        <v>500000000</v>
      </c>
      <c r="O88" s="101">
        <v>500000000</v>
      </c>
      <c r="P88" s="114">
        <f t="shared" si="10"/>
        <v>0.5</v>
      </c>
      <c r="Q88" s="115">
        <f t="shared" si="11"/>
        <v>0.5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10491723762</v>
      </c>
      <c r="L90" s="101">
        <v>5916132324</v>
      </c>
      <c r="M90" s="101">
        <v>3838556723</v>
      </c>
      <c r="N90" s="101">
        <v>2918591559.6199999</v>
      </c>
      <c r="O90" s="101">
        <v>2894519770.9400001</v>
      </c>
      <c r="P90" s="114">
        <f t="shared" si="10"/>
        <v>0.36586521052935822</v>
      </c>
      <c r="Q90" s="115">
        <f t="shared" si="11"/>
        <v>0.27818036633702214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27052038163</v>
      </c>
      <c r="L91" s="101">
        <v>18903982491.419998</v>
      </c>
      <c r="M91" s="101">
        <v>15198859299.18</v>
      </c>
      <c r="N91" s="101">
        <v>10871297017.309999</v>
      </c>
      <c r="O91" s="101">
        <v>10614248214.309999</v>
      </c>
      <c r="P91" s="114">
        <f t="shared" si="10"/>
        <v>0.56183786255218293</v>
      </c>
      <c r="Q91" s="115">
        <f t="shared" si="11"/>
        <v>0.40186609791860506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218366753</v>
      </c>
      <c r="L92" s="101">
        <v>218055600</v>
      </c>
      <c r="M92" s="101">
        <v>212059071</v>
      </c>
      <c r="N92" s="101">
        <v>169022829.06999999</v>
      </c>
      <c r="O92" s="101">
        <v>169022829.06999999</v>
      </c>
      <c r="P92" s="114">
        <f t="shared" si="10"/>
        <v>0.97111427489147129</v>
      </c>
      <c r="Q92" s="115">
        <f t="shared" si="11"/>
        <v>0.77403188327849526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676813420</v>
      </c>
      <c r="L94" s="101">
        <v>593203498</v>
      </c>
      <c r="M94" s="101">
        <v>165591594</v>
      </c>
      <c r="N94" s="101" t="s">
        <v>25</v>
      </c>
      <c r="O94" s="101" t="s">
        <v>25</v>
      </c>
      <c r="P94" s="114">
        <f t="shared" si="10"/>
        <v>0.24466357951353859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3070374457.4000001</v>
      </c>
      <c r="M95" s="100">
        <f t="shared" si="15"/>
        <v>2909203619</v>
      </c>
      <c r="N95" s="100">
        <f t="shared" si="15"/>
        <v>2893658619</v>
      </c>
      <c r="O95" s="100">
        <f t="shared" si="15"/>
        <v>2893658619</v>
      </c>
      <c r="P95" s="75">
        <f t="shared" si="10"/>
        <v>0.82106023631558567</v>
      </c>
      <c r="Q95" s="76">
        <f t="shared" si="11"/>
        <v>0.81667299394789161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495374457.39999998</v>
      </c>
      <c r="M96" s="100">
        <f t="shared" si="16"/>
        <v>334203619</v>
      </c>
      <c r="N96" s="100">
        <f t="shared" si="16"/>
        <v>318658619</v>
      </c>
      <c r="O96" s="100">
        <f t="shared" si="16"/>
        <v>318658619</v>
      </c>
      <c r="P96" s="75">
        <f t="shared" si="10"/>
        <v>0.34517037206112611</v>
      </c>
      <c r="Q96" s="76">
        <f t="shared" si="11"/>
        <v>0.32911526933738749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f>331317968.4+159852870</f>
        <v>491170838.39999998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2620000</v>
      </c>
      <c r="M99" s="101">
        <v>2620000</v>
      </c>
      <c r="N99" s="101">
        <v>1120000</v>
      </c>
      <c r="O99" s="101">
        <v>1120000</v>
      </c>
      <c r="P99" s="75">
        <f t="shared" si="10"/>
        <v>0.26600750953413554</v>
      </c>
      <c r="Q99" s="76">
        <f t="shared" si="11"/>
        <v>0.11371313384665337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451619</v>
      </c>
      <c r="N100" s="101">
        <v>428619</v>
      </c>
      <c r="O100" s="101">
        <v>428619</v>
      </c>
      <c r="P100" s="75">
        <f t="shared" si="10"/>
        <v>0.13877595294599182</v>
      </c>
      <c r="Q100" s="76">
        <f t="shared" si="11"/>
        <v>0.13170838732594967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2575000000</v>
      </c>
      <c r="M101" s="100">
        <f t="shared" si="17"/>
        <v>2575000000</v>
      </c>
      <c r="N101" s="100">
        <f t="shared" si="17"/>
        <v>2575000000</v>
      </c>
      <c r="O101" s="100">
        <f t="shared" si="17"/>
        <v>2575000000</v>
      </c>
      <c r="P101" s="75">
        <f t="shared" si="10"/>
        <v>1</v>
      </c>
      <c r="Q101" s="76">
        <f t="shared" si="11"/>
        <v>1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>
        <v>2575000000</v>
      </c>
      <c r="M102" s="101">
        <v>2575000000</v>
      </c>
      <c r="N102" s="101">
        <v>2575000000</v>
      </c>
      <c r="O102" s="101">
        <v>2575000000</v>
      </c>
      <c r="P102" s="75">
        <f t="shared" si="10"/>
        <v>1</v>
      </c>
      <c r="Q102" s="76">
        <f t="shared" si="11"/>
        <v>1</v>
      </c>
      <c r="R102" s="117"/>
      <c r="S102" s="125"/>
    </row>
    <row r="103" spans="1:19" s="45" customFormat="1" ht="30" customHeight="1" thickBot="1" x14ac:dyDescent="0.25">
      <c r="A103" s="137" t="s">
        <v>22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98">
        <f>K104+K105+K120+K121+K125</f>
        <v>280458971902</v>
      </c>
      <c r="L103" s="98">
        <f t="shared" ref="L103:O103" si="18">L104+L105+L120+L121+L125</f>
        <v>238385681514.09</v>
      </c>
      <c r="M103" s="98">
        <f t="shared" si="18"/>
        <v>205581952093.44</v>
      </c>
      <c r="N103" s="98">
        <f t="shared" si="18"/>
        <v>100837719390.27</v>
      </c>
      <c r="O103" s="98">
        <f t="shared" si="18"/>
        <v>100095615946.27</v>
      </c>
      <c r="P103" s="71">
        <f t="shared" si="10"/>
        <v>0.73301970230881375</v>
      </c>
      <c r="Q103" s="72">
        <f t="shared" si="11"/>
        <v>0.35954535063155496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5478416329</v>
      </c>
      <c r="O104" s="99">
        <f t="shared" si="19"/>
        <v>5478416329</v>
      </c>
      <c r="P104" s="73">
        <f t="shared" si="10"/>
        <v>0.96521897810218982</v>
      </c>
      <c r="Q104" s="74">
        <f t="shared" si="11"/>
        <v>0.58806529937741525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44988964929</v>
      </c>
      <c r="M105" s="99">
        <f>M106+M110+M117</f>
        <v>30539453434</v>
      </c>
      <c r="N105" s="99">
        <f>N106+N110+N117</f>
        <v>15115668847.18</v>
      </c>
      <c r="O105" s="99">
        <f>O106+O110+O117</f>
        <v>15115668847.18</v>
      </c>
      <c r="P105" s="73">
        <f t="shared" si="10"/>
        <v>0.60623311376756106</v>
      </c>
      <c r="Q105" s="74">
        <f t="shared" si="11"/>
        <v>0.30005838224017678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5616592839</v>
      </c>
      <c r="M106" s="100">
        <f t="shared" ref="M106:O106" si="20">SUM(M107:M108)</f>
        <v>4661431765</v>
      </c>
      <c r="N106" s="100">
        <f t="shared" si="20"/>
        <v>2417912847.1800003</v>
      </c>
      <c r="O106" s="100">
        <f t="shared" si="20"/>
        <v>2417912847.1800003</v>
      </c>
      <c r="P106" s="75">
        <f t="shared" si="10"/>
        <v>0.53630474460934296</v>
      </c>
      <c r="Q106" s="76">
        <f t="shared" si="11"/>
        <v>0.27818451440842218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4673630399</v>
      </c>
      <c r="M107" s="101">
        <v>3830391765</v>
      </c>
      <c r="N107" s="101">
        <v>1896682137.1800001</v>
      </c>
      <c r="O107" s="101">
        <v>1896682137.1800001</v>
      </c>
      <c r="P107" s="75">
        <f t="shared" si="10"/>
        <v>0.68223047862078845</v>
      </c>
      <c r="Q107" s="76">
        <f t="shared" si="11"/>
        <v>0.33781775902492084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942962440</v>
      </c>
      <c r="M108" s="101">
        <v>831040000</v>
      </c>
      <c r="N108" s="101">
        <v>521230710</v>
      </c>
      <c r="O108" s="101">
        <v>521230710</v>
      </c>
      <c r="P108" s="75">
        <f t="shared" si="10"/>
        <v>0.27005961248128935</v>
      </c>
      <c r="Q108" s="76">
        <f t="shared" si="11"/>
        <v>0.16938217601553149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5478416329</v>
      </c>
      <c r="O109" s="100">
        <f t="shared" si="21"/>
        <v>5478416329</v>
      </c>
      <c r="P109" s="75">
        <f t="shared" si="10"/>
        <v>0.96521897810218982</v>
      </c>
      <c r="Q109" s="76">
        <f t="shared" si="11"/>
        <v>0.58806529937741525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12697756000</v>
      </c>
      <c r="O110" s="100">
        <f>SUM(O114:O116)</f>
        <v>12697756000</v>
      </c>
      <c r="P110" s="75">
        <f t="shared" si="10"/>
        <v>0.94676988054820121</v>
      </c>
      <c r="Q110" s="76">
        <f t="shared" si="11"/>
        <v>0.49438389658931631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>
        <v>5478416329</v>
      </c>
      <c r="O112" s="112">
        <v>5478416329</v>
      </c>
      <c r="P112" s="75">
        <f t="shared" si="10"/>
        <v>1</v>
      </c>
      <c r="Q112" s="76">
        <f t="shared" si="11"/>
        <v>0.72197245442630364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>
        <v>1440000000</v>
      </c>
      <c r="O114" s="112">
        <v>1440000000</v>
      </c>
      <c r="P114" s="75">
        <f t="shared" si="10"/>
        <v>0.82347627398007917</v>
      </c>
      <c r="Q114" s="76">
        <f t="shared" si="11"/>
        <v>0.19647973802701596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>
        <v>1000000000</v>
      </c>
      <c r="O115" s="112">
        <v>1000000000</v>
      </c>
      <c r="P115" s="75">
        <f t="shared" si="10"/>
        <v>0.996</v>
      </c>
      <c r="Q115" s="76">
        <f t="shared" si="11"/>
        <v>0.19825535289452814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10257756000</v>
      </c>
      <c r="O116" s="112">
        <v>10257756000</v>
      </c>
      <c r="P116" s="75">
        <f t="shared" si="10"/>
        <v>0.996</v>
      </c>
      <c r="Q116" s="76">
        <f t="shared" si="11"/>
        <v>0.77062249267523097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15055534478</v>
      </c>
      <c r="M117" s="100">
        <f t="shared" si="22"/>
        <v>1561184057</v>
      </c>
      <c r="N117" s="100">
        <f t="shared" si="22"/>
        <v>0</v>
      </c>
      <c r="O117" s="100">
        <f t="shared" si="22"/>
        <v>0</v>
      </c>
      <c r="P117" s="75">
        <f t="shared" si="10"/>
        <v>9.7574003562499997E-2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>
        <v>14955534478</v>
      </c>
      <c r="M118" s="101">
        <v>1482184057</v>
      </c>
      <c r="N118" s="101" t="s">
        <v>25</v>
      </c>
      <c r="O118" s="101" t="s">
        <v>25</v>
      </c>
      <c r="P118" s="75">
        <f t="shared" si="10"/>
        <v>9.8812270466666671E-2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>
        <v>100000000</v>
      </c>
      <c r="M119" s="101">
        <v>79000000</v>
      </c>
      <c r="N119" s="101" t="s">
        <v>25</v>
      </c>
      <c r="O119" s="101" t="s">
        <v>25</v>
      </c>
      <c r="P119" s="75">
        <f t="shared" si="10"/>
        <v>7.9000000000000001E-2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12796763983</v>
      </c>
      <c r="M120" s="100">
        <f t="shared" si="23"/>
        <v>12736111813</v>
      </c>
      <c r="N120" s="100">
        <f t="shared" si="23"/>
        <v>5311280013.4499998</v>
      </c>
      <c r="O120" s="100">
        <f t="shared" si="23"/>
        <v>5311280013.4499998</v>
      </c>
      <c r="P120" s="75">
        <f t="shared" si="10"/>
        <v>0.57587995562191363</v>
      </c>
      <c r="Q120" s="76">
        <f t="shared" si="11"/>
        <v>0.24015647344734431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156418120614</v>
      </c>
      <c r="M121" s="100">
        <f t="shared" si="24"/>
        <v>146382728038</v>
      </c>
      <c r="N121" s="100">
        <f t="shared" si="24"/>
        <v>72190706843.639999</v>
      </c>
      <c r="O121" s="100">
        <f t="shared" si="24"/>
        <v>71448603399.639999</v>
      </c>
      <c r="P121" s="75">
        <f t="shared" si="10"/>
        <v>0.80703181631122956</v>
      </c>
      <c r="Q121" s="76">
        <f t="shared" si="11"/>
        <v>0.3979991222030671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4158204250</v>
      </c>
      <c r="M122" s="101">
        <v>4158204250</v>
      </c>
      <c r="N122" s="101">
        <v>158204250</v>
      </c>
      <c r="O122" s="101">
        <v>158204250</v>
      </c>
      <c r="P122" s="75">
        <f t="shared" si="10"/>
        <v>0.85455762137379987</v>
      </c>
      <c r="Q122" s="76">
        <f t="shared" si="11"/>
        <v>3.2512748158348877E-2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8638559733</v>
      </c>
      <c r="M123" s="101">
        <v>8577907563</v>
      </c>
      <c r="N123" s="101">
        <v>5153075763.4499998</v>
      </c>
      <c r="O123" s="101">
        <v>5153075763.4499998</v>
      </c>
      <c r="P123" s="75">
        <f t="shared" si="10"/>
        <v>0.49727000365217389</v>
      </c>
      <c r="Q123" s="76">
        <f t="shared" si="11"/>
        <v>0.29872902976521737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156418120614</v>
      </c>
      <c r="M124" s="101">
        <v>146382728038</v>
      </c>
      <c r="N124" s="101">
        <v>72190706843.639999</v>
      </c>
      <c r="O124" s="101">
        <v>71448603399.639999</v>
      </c>
      <c r="P124" s="75">
        <f t="shared" si="10"/>
        <v>0.80703181631122956</v>
      </c>
      <c r="Q124" s="76">
        <f t="shared" si="11"/>
        <v>0.3979991222030671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15189851988.09</v>
      </c>
      <c r="M125" s="100">
        <f t="shared" si="25"/>
        <v>6931678808.4400005</v>
      </c>
      <c r="N125" s="100">
        <f t="shared" si="25"/>
        <v>2741647357</v>
      </c>
      <c r="O125" s="100">
        <f t="shared" si="25"/>
        <v>2741647357</v>
      </c>
      <c r="P125" s="75">
        <f t="shared" si="10"/>
        <v>0.40143588767031374</v>
      </c>
      <c r="Q125" s="76">
        <f t="shared" si="11"/>
        <v>0.15877764548123335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>
        <v>1375000000</v>
      </c>
      <c r="M126" s="101">
        <v>1136770084.6900001</v>
      </c>
      <c r="N126" s="101" t="s">
        <v>25</v>
      </c>
      <c r="O126" s="101" t="s">
        <v>25</v>
      </c>
      <c r="P126" s="75">
        <f t="shared" si="10"/>
        <v>0.8267418797745455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>
        <v>9455341049.8899994</v>
      </c>
      <c r="M127" s="101">
        <v>1575052852.75</v>
      </c>
      <c r="N127" s="101">
        <v>1063600378</v>
      </c>
      <c r="O127" s="101">
        <v>1063600378</v>
      </c>
      <c r="P127" s="75">
        <f t="shared" si="10"/>
        <v>0.16657811118827914</v>
      </c>
      <c r="Q127" s="76">
        <f t="shared" si="11"/>
        <v>0.1124867281228317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>
        <v>4359510938.1999998</v>
      </c>
      <c r="M128" s="101">
        <v>4219855871</v>
      </c>
      <c r="N128" s="101">
        <v>1678046979</v>
      </c>
      <c r="O128" s="101">
        <v>1678046979</v>
      </c>
      <c r="P128" s="75">
        <f t="shared" si="10"/>
        <v>0.65557559340736549</v>
      </c>
      <c r="Q128" s="76">
        <f t="shared" si="11"/>
        <v>0.26069294252049158</v>
      </c>
      <c r="R128" s="130"/>
      <c r="S128" s="127"/>
    </row>
    <row r="129" spans="1:19" s="59" customFormat="1" ht="30" customHeight="1" thickBot="1" x14ac:dyDescent="0.3">
      <c r="A129" s="139" t="s">
        <v>24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02">
        <f>+K10+K103</f>
        <v>1189638660902</v>
      </c>
      <c r="L129" s="102">
        <f>+L10+L103</f>
        <v>1124256971482.4502</v>
      </c>
      <c r="M129" s="102">
        <f>+M10+M103</f>
        <v>1076785638003.76</v>
      </c>
      <c r="N129" s="102">
        <f>+N10+N103</f>
        <v>962729676496.97998</v>
      </c>
      <c r="O129" s="102">
        <f>+O10+O103</f>
        <v>961079233996.30005</v>
      </c>
      <c r="P129" s="77">
        <f t="shared" si="10"/>
        <v>0.90513672209284679</v>
      </c>
      <c r="Q129" s="78">
        <f t="shared" si="11"/>
        <v>0.80926226436439563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1124256971482.45</v>
      </c>
      <c r="M131" s="107">
        <v>1076785638003.76</v>
      </c>
      <c r="N131" s="107">
        <v>962729676496.97998</v>
      </c>
      <c r="O131" s="107">
        <v>961079233996.30005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3:J103"/>
    <mergeCell ref="A129:J129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DC1D2D-2E22-4FC1-99B9-782E1382C7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2021-12-09T17:12:37Z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